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A - RESOURCES\Tools_Impact (SORT, audit tools, recommendation check lists)\Audit tools\2018 Cancer In Children\"/>
    </mc:Choice>
  </mc:AlternateContent>
  <bookViews>
    <workbookView xWindow="0" yWindow="0" windowWidth="20490" windowHeight="6765"/>
  </bookViews>
  <sheets>
    <sheet name="Introduction" sheetId="2" r:id="rId1"/>
    <sheet name="Instructions" sheetId="3" r:id="rId2"/>
    <sheet name="Audit Tool" sheetId="6" r:id="rId3"/>
    <sheet name="Summary" sheetId="1" r:id="rId4"/>
    <sheet name="Recommendations" sheetId="4" r:id="rId5"/>
    <sheet name="Sheet7" sheetId="8" state="hidden" r:id="rId6"/>
    <sheet name="answer_sheet" sheetId="5" state="hidden" r:id="rId7"/>
  </sheets>
  <externalReferences>
    <externalReference r:id="rId8"/>
  </externalReferences>
  <definedNames>
    <definedName name="Answer1" localSheetId="5">Sheet7!$A$4:$A$5</definedName>
    <definedName name="Answer1">answer_sheet!$A$2:$A$3</definedName>
    <definedName name="Answer10">Sheet7!$H$21:$H$23</definedName>
    <definedName name="Answer11">Sheet7!$I$21:$I$23</definedName>
    <definedName name="Answer12">Sheet7!$K$17:$K$21</definedName>
    <definedName name="Answer13">Sheet7!#REF!</definedName>
    <definedName name="Answer14">Sheet7!#REF!</definedName>
    <definedName name="Answer2" localSheetId="5">Sheet7!$C$16:$C$18</definedName>
    <definedName name="Answer2">'[1]answer sheet'!$A$3:$A$5</definedName>
    <definedName name="Answer3" localSheetId="5">Sheet7!$E$16:$E$18</definedName>
    <definedName name="Answer3">answer_sheet!$C$2:$C$3</definedName>
    <definedName name="Answer3a">'[1]answer sheet'!#REF!</definedName>
    <definedName name="Answer4">Sheet7!$G$4:$G$5</definedName>
    <definedName name="Answer5">Sheet7!$I$11:$I$16</definedName>
    <definedName name="Answer6">Sheet7!$K$4:$K$11</definedName>
    <definedName name="Answer7">Sheet7!$A$21:$A$24</definedName>
    <definedName name="Answer8">Sheet7!$C$21:$C$24</definedName>
    <definedName name="Answer9">Sheet7!$F$21:$F$23</definedName>
    <definedName name="Asnwer10" localSheetId="5">#REF!</definedName>
    <definedName name="Asnwer10">#REF!</definedName>
    <definedName name="OLE_LINK3" localSheetId="4">Recommendations!#REF!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8" i="6" l="1"/>
  <c r="D29" i="6" s="1"/>
  <c r="G29" i="6" l="1"/>
  <c r="D25" i="6"/>
  <c r="D25" i="5"/>
  <c r="AB25" i="6" l="1"/>
  <c r="AA25" i="6"/>
  <c r="Z25" i="6"/>
  <c r="Y25" i="6"/>
  <c r="X25" i="6"/>
  <c r="W25" i="6"/>
  <c r="U25" i="6"/>
  <c r="T25" i="6"/>
  <c r="S25" i="6"/>
  <c r="Q25" i="6"/>
  <c r="P25" i="6"/>
  <c r="O25" i="6"/>
  <c r="N25" i="6"/>
  <c r="M25" i="6"/>
  <c r="K25" i="6"/>
  <c r="L25" i="6"/>
  <c r="J25" i="6"/>
  <c r="H25" i="6"/>
  <c r="G25" i="6"/>
  <c r="AB29" i="6"/>
  <c r="AA29" i="6"/>
  <c r="Z29" i="6"/>
  <c r="Y29" i="6"/>
  <c r="X29" i="6"/>
  <c r="W29" i="6"/>
  <c r="V29" i="6"/>
  <c r="U29" i="6"/>
  <c r="T29" i="6"/>
  <c r="S29" i="6"/>
  <c r="R29" i="6"/>
  <c r="Q29" i="6"/>
  <c r="P29" i="6"/>
  <c r="O29" i="6"/>
  <c r="N29" i="6"/>
  <c r="M29" i="6"/>
  <c r="L29" i="6"/>
  <c r="K29" i="6"/>
  <c r="J29" i="6"/>
  <c r="I29" i="6"/>
  <c r="H29" i="6"/>
  <c r="V25" i="6"/>
  <c r="R25" i="6"/>
  <c r="I25" i="6"/>
  <c r="AB24" i="6" l="1"/>
  <c r="AA24" i="6"/>
  <c r="Z24" i="6"/>
  <c r="Y24" i="6"/>
  <c r="X24" i="6"/>
  <c r="AB21" i="6"/>
  <c r="AA21" i="6"/>
  <c r="Z21" i="6"/>
  <c r="Y21" i="6"/>
  <c r="X21" i="6"/>
  <c r="AB19" i="6"/>
  <c r="AA19" i="6"/>
  <c r="Z19" i="6"/>
  <c r="Y19" i="6"/>
  <c r="X19" i="6"/>
  <c r="V24" i="6"/>
  <c r="V21" i="6"/>
  <c r="V19" i="6"/>
  <c r="D21" i="6"/>
  <c r="D19" i="6"/>
  <c r="J24" i="6"/>
  <c r="J21" i="6"/>
  <c r="J19" i="6"/>
  <c r="AB26" i="6" l="1"/>
  <c r="AA23" i="6"/>
  <c r="AA20" i="6" s="1"/>
  <c r="AA26" i="6"/>
  <c r="X26" i="6"/>
  <c r="Y26" i="6"/>
  <c r="Z26" i="6"/>
  <c r="X23" i="6"/>
  <c r="X20" i="6" s="1"/>
  <c r="AB23" i="6"/>
  <c r="AB22" i="6" s="1"/>
  <c r="Y23" i="6"/>
  <c r="Y22" i="6" s="1"/>
  <c r="Z23" i="6"/>
  <c r="Z20" i="6" s="1"/>
  <c r="V26" i="6"/>
  <c r="V23" i="6"/>
  <c r="V22" i="6" s="1"/>
  <c r="D23" i="6"/>
  <c r="D20" i="6" s="1"/>
  <c r="J26" i="6"/>
  <c r="J23" i="6"/>
  <c r="J22" i="6" s="1"/>
  <c r="X30" i="6" l="1"/>
  <c r="Q14" i="1" s="1"/>
  <c r="Z22" i="6"/>
  <c r="AA30" i="6"/>
  <c r="S15" i="1" s="1"/>
  <c r="AA22" i="6"/>
  <c r="Z30" i="6"/>
  <c r="S14" i="1" s="1"/>
  <c r="V20" i="6"/>
  <c r="J20" i="6"/>
  <c r="X22" i="6"/>
  <c r="AB20" i="6"/>
  <c r="Y20" i="6"/>
  <c r="Y30" i="6" s="1"/>
  <c r="R14" i="1" s="1"/>
  <c r="D22" i="6"/>
  <c r="V30" i="6" l="1"/>
  <c r="O15" i="1" s="1"/>
  <c r="J30" i="6"/>
  <c r="L15" i="1" s="1"/>
  <c r="AB30" i="6"/>
  <c r="S16" i="1" s="1"/>
  <c r="S22" i="1" s="1"/>
  <c r="W21" i="6"/>
  <c r="W19" i="6"/>
  <c r="U21" i="6"/>
  <c r="U19" i="6"/>
  <c r="T21" i="6"/>
  <c r="T19" i="6"/>
  <c r="S21" i="6"/>
  <c r="S19" i="6"/>
  <c r="R21" i="6"/>
  <c r="R19" i="6"/>
  <c r="Q21" i="6"/>
  <c r="Q19" i="6"/>
  <c r="P21" i="6"/>
  <c r="P19" i="6"/>
  <c r="O21" i="6"/>
  <c r="O19" i="6"/>
  <c r="N21" i="6"/>
  <c r="N19" i="6"/>
  <c r="M21" i="6"/>
  <c r="M19" i="6"/>
  <c r="L21" i="6"/>
  <c r="L19" i="6"/>
  <c r="K21" i="6"/>
  <c r="K19" i="6"/>
  <c r="I21" i="6"/>
  <c r="I19" i="6"/>
  <c r="H21" i="6"/>
  <c r="H19" i="6"/>
  <c r="G21" i="6"/>
  <c r="G19" i="6" l="1"/>
  <c r="I24" i="6" l="1"/>
  <c r="H24" i="6"/>
  <c r="O24" i="6"/>
  <c r="T24" i="6"/>
  <c r="T26" i="6" l="1"/>
  <c r="O26" i="6"/>
  <c r="O23" i="6"/>
  <c r="O22" i="6" s="1"/>
  <c r="T23" i="6"/>
  <c r="T22" i="6" s="1"/>
  <c r="P24" i="6"/>
  <c r="O20" i="6" l="1"/>
  <c r="T20" i="6"/>
  <c r="T30" i="6" s="1"/>
  <c r="N19" i="1" s="1"/>
  <c r="P23" i="6"/>
  <c r="P22" i="6" s="1"/>
  <c r="P26" i="6"/>
  <c r="U24" i="6"/>
  <c r="U26" i="6" s="1"/>
  <c r="S24" i="6"/>
  <c r="S26" i="6" s="1"/>
  <c r="N24" i="6"/>
  <c r="M24" i="6"/>
  <c r="L24" i="6"/>
  <c r="K24" i="6"/>
  <c r="O30" i="6" l="1"/>
  <c r="N14" i="1" s="1"/>
  <c r="N26" i="6"/>
  <c r="L26" i="6"/>
  <c r="P20" i="6"/>
  <c r="P30" i="6" s="1"/>
  <c r="N15" i="1" s="1"/>
  <c r="K23" i="6"/>
  <c r="K20" i="6" s="1"/>
  <c r="M23" i="6"/>
  <c r="M20" i="6" s="1"/>
  <c r="K26" i="6"/>
  <c r="M26" i="6"/>
  <c r="U23" i="6"/>
  <c r="U22" i="6" s="1"/>
  <c r="S23" i="6"/>
  <c r="S22" i="6" s="1"/>
  <c r="L23" i="6"/>
  <c r="L22" i="6" s="1"/>
  <c r="N23" i="6"/>
  <c r="N22" i="6" s="1"/>
  <c r="M30" i="6" l="1"/>
  <c r="M16" i="1" s="1"/>
  <c r="M22" i="6"/>
  <c r="K22" i="6"/>
  <c r="K30" i="6"/>
  <c r="M14" i="1" s="1"/>
  <c r="N20" i="6"/>
  <c r="L20" i="6"/>
  <c r="L30" i="6" s="1"/>
  <c r="M15" i="1" s="1"/>
  <c r="S20" i="6"/>
  <c r="S30" i="6" s="1"/>
  <c r="N18" i="1" s="1"/>
  <c r="U20" i="6"/>
  <c r="U30" i="6" s="1"/>
  <c r="O14" i="1" s="1"/>
  <c r="O22" i="1" s="1"/>
  <c r="N30" i="6" l="1"/>
  <c r="M17" i="1" s="1"/>
  <c r="M22" i="1"/>
  <c r="W24" i="6"/>
  <c r="G24" i="6"/>
  <c r="Q24" i="6"/>
  <c r="R24" i="6"/>
  <c r="R23" i="6" l="1"/>
  <c r="R22" i="6" s="1"/>
  <c r="I23" i="6"/>
  <c r="I22" i="6" s="1"/>
  <c r="W23" i="6"/>
  <c r="W20" i="6" s="1"/>
  <c r="G23" i="6"/>
  <c r="G20" i="6" s="1"/>
  <c r="I26" i="6"/>
  <c r="Q23" i="6"/>
  <c r="Q22" i="6" s="1"/>
  <c r="G26" i="6"/>
  <c r="W26" i="6"/>
  <c r="R26" i="6"/>
  <c r="Q26" i="6"/>
  <c r="G30" i="6" l="1"/>
  <c r="W30" i="6"/>
  <c r="P14" i="1" s="1"/>
  <c r="P22" i="1" s="1"/>
  <c r="I20" i="6"/>
  <c r="I30" i="6" s="1"/>
  <c r="L14" i="1" s="1"/>
  <c r="L22" i="1" s="1"/>
  <c r="W22" i="6"/>
  <c r="R20" i="6"/>
  <c r="R30" i="6" s="1"/>
  <c r="R22" i="1"/>
  <c r="G22" i="6"/>
  <c r="Q20" i="6"/>
  <c r="Q30" i="6" s="1"/>
  <c r="N16" i="1" s="1"/>
  <c r="Q22" i="1" l="1"/>
  <c r="N17" i="1"/>
  <c r="N22" i="1" s="1"/>
  <c r="J14" i="1"/>
  <c r="J22" i="1" s="1"/>
  <c r="H26" i="6"/>
  <c r="H23" i="6"/>
  <c r="H22" i="6" s="1"/>
  <c r="H20" i="6" l="1"/>
  <c r="D24" i="6"/>
  <c r="H30" i="6" l="1"/>
  <c r="K14" i="1" s="1"/>
  <c r="K22" i="1" s="1"/>
  <c r="D26" i="6"/>
  <c r="D30" i="6" l="1"/>
  <c r="I14" i="1" s="1"/>
  <c r="I22" i="1" s="1"/>
</calcChain>
</file>

<file path=xl/sharedStrings.xml><?xml version="1.0" encoding="utf-8"?>
<sst xmlns="http://schemas.openxmlformats.org/spreadsheetml/2006/main" count="242" uniqueCount="171">
  <si>
    <t>Audit Toolkit</t>
  </si>
  <si>
    <t>info@ncepod.org.uk</t>
  </si>
  <si>
    <t>For information on the recommendation to which each question assesses please click on the         button</t>
  </si>
  <si>
    <t>Instructions for completion</t>
  </si>
  <si>
    <t>Amending the tool to include more or less patients</t>
  </si>
  <si>
    <t>This tool has been set up to be completed on 10 patients.</t>
  </si>
  <si>
    <r>
      <t xml:space="preserve">If the audit is undertaken on more than 10 patients, please add in additional rows by copying row 9 </t>
    </r>
    <r>
      <rPr>
        <b/>
        <sz val="11"/>
        <color theme="1"/>
        <rFont val="Calibri"/>
        <family val="2"/>
        <scheme val="minor"/>
      </rPr>
      <t>(before populated with patient data)</t>
    </r>
    <r>
      <rPr>
        <sz val="11"/>
        <color theme="1"/>
        <rFont val="Calibri"/>
        <family val="2"/>
        <scheme val="minor"/>
      </rPr>
      <t>, and inserting the copied cells above row 10.</t>
    </r>
  </si>
  <si>
    <t>Following these steps will ensure the formulas work correctly.</t>
  </si>
  <si>
    <r>
      <t xml:space="preserve">For date fields please insert using the </t>
    </r>
    <r>
      <rPr>
        <b/>
        <sz val="11"/>
        <color theme="1"/>
        <rFont val="Calibri"/>
        <family val="2"/>
        <scheme val="minor"/>
      </rPr>
      <t>dd/mm/yyyy</t>
    </r>
    <r>
      <rPr>
        <sz val="11"/>
        <color theme="1"/>
        <rFont val="Calibri"/>
        <family val="2"/>
        <scheme val="minor"/>
      </rPr>
      <t xml:space="preserve"> format; please insert times using the 24 hour clock (</t>
    </r>
    <r>
      <rPr>
        <b/>
        <sz val="11"/>
        <color theme="1"/>
        <rFont val="Calibri"/>
        <family val="2"/>
        <scheme val="minor"/>
      </rPr>
      <t>hh:mm</t>
    </r>
    <r>
      <rPr>
        <sz val="11"/>
        <color theme="1"/>
        <rFont val="Calibri"/>
        <family val="2"/>
        <scheme val="minor"/>
      </rPr>
      <t>)</t>
    </r>
  </si>
  <si>
    <t>RECOMMENDATIONS</t>
  </si>
  <si>
    <t>Answer3</t>
  </si>
  <si>
    <t>Male</t>
  </si>
  <si>
    <t>Yes</t>
  </si>
  <si>
    <t>Female</t>
  </si>
  <si>
    <t>No</t>
  </si>
  <si>
    <t>Patient 1</t>
  </si>
  <si>
    <t>Patient 2</t>
  </si>
  <si>
    <t>Patient 3</t>
  </si>
  <si>
    <t>Patient 4</t>
  </si>
  <si>
    <t>Patient 5</t>
  </si>
  <si>
    <t>Patient 6</t>
  </si>
  <si>
    <t>Patient 7</t>
  </si>
  <si>
    <t>Patient 8</t>
  </si>
  <si>
    <t>Patient 9</t>
  </si>
  <si>
    <t>Yes n</t>
  </si>
  <si>
    <t>Yes %</t>
  </si>
  <si>
    <t>No n</t>
  </si>
  <si>
    <t>No %</t>
  </si>
  <si>
    <t>Sub total</t>
  </si>
  <si>
    <t>Patient details</t>
  </si>
  <si>
    <t>Gender</t>
  </si>
  <si>
    <t>Time of admission</t>
  </si>
  <si>
    <t>Date of admission</t>
  </si>
  <si>
    <t>dd/mm/yyyy</t>
  </si>
  <si>
    <t>Answer1_gender</t>
  </si>
  <si>
    <t>Answer2</t>
  </si>
  <si>
    <t>Not applicable</t>
  </si>
  <si>
    <t>Answer4</t>
  </si>
  <si>
    <t>Answer6</t>
  </si>
  <si>
    <t>Answer7</t>
  </si>
  <si>
    <t>Answer8</t>
  </si>
  <si>
    <t>NCEPOD does not ask for any of this data back; it is for each Trust/Board to make a judgement as to whether they are meeting recommendations.</t>
  </si>
  <si>
    <t>Number of cases included in audit</t>
  </si>
  <si>
    <t>Question number</t>
  </si>
  <si>
    <t>Recommendation - Sub criteria questions (score)</t>
  </si>
  <si>
    <t>RAG system (NCEPOD recommends these are set at the following limits, however these can be adapted by your Trust where appropriate by amending the thresholds as required)</t>
  </si>
  <si>
    <t>%</t>
  </si>
  <si>
    <t>Green</t>
  </si>
  <si>
    <t>Amber</t>
  </si>
  <si>
    <t>Average % of recommendation</t>
  </si>
  <si>
    <t>Recommendation - Sub criteria question number (reference only)</t>
  </si>
  <si>
    <t>Red</t>
  </si>
  <si>
    <t>50-99</t>
  </si>
  <si>
    <t>0-49</t>
  </si>
  <si>
    <t>If the audit is undertaken on less than 10 patients, please delete the extra rows.</t>
  </si>
  <si>
    <t>For information on the recommendation to which each question assesses please click on the         button. This will take you to the Recommendations worksheet. Please click on the Audit tool tab to return to the main audit tool section.</t>
  </si>
  <si>
    <t xml:space="preserve">Where a question answer is highlighted in red, this indicates this is an area of care where the recommendation (or the question assessing a recommendation) is not being met. The more answers that are highlighted in red, the more likely it is a recommendation is not being met. </t>
  </si>
  <si>
    <t>Recommendation 1</t>
  </si>
  <si>
    <r>
      <t xml:space="preserve">Before you begin, in order to fill this tool in properly </t>
    </r>
    <r>
      <rPr>
        <b/>
        <sz val="11"/>
        <color theme="1"/>
        <rFont val="Calibri"/>
        <family val="2"/>
        <scheme val="minor"/>
      </rPr>
      <t>you may need to enable macros</t>
    </r>
    <r>
      <rPr>
        <sz val="11"/>
        <color theme="1"/>
        <rFont val="Calibri"/>
        <family val="2"/>
        <scheme val="minor"/>
      </rPr>
      <t>. In</t>
    </r>
    <r>
      <rPr>
        <b/>
        <sz val="11"/>
        <color theme="1"/>
        <rFont val="Calibri"/>
        <family val="2"/>
        <scheme val="minor"/>
      </rPr>
      <t xml:space="preserve"> Excel 2013</t>
    </r>
    <r>
      <rPr>
        <sz val="11"/>
        <color theme="1"/>
        <rFont val="Calibri"/>
        <family val="2"/>
        <scheme val="minor"/>
      </rPr>
      <t xml:space="preserve">, please click on the </t>
    </r>
    <r>
      <rPr>
        <b/>
        <sz val="11"/>
        <color theme="1"/>
        <rFont val="Calibri"/>
        <family val="2"/>
        <scheme val="minor"/>
      </rPr>
      <t>Developer</t>
    </r>
    <r>
      <rPr>
        <sz val="11"/>
        <color theme="1"/>
        <rFont val="Calibri"/>
        <family val="2"/>
        <scheme val="minor"/>
      </rPr>
      <t xml:space="preserve"> tab on the top bar, and go to the </t>
    </r>
    <r>
      <rPr>
        <b/>
        <sz val="11"/>
        <color theme="1"/>
        <rFont val="Calibri"/>
        <family val="2"/>
        <scheme val="minor"/>
      </rPr>
      <t>Code</t>
    </r>
    <r>
      <rPr>
        <sz val="11"/>
        <color theme="1"/>
        <rFont val="Calibri"/>
        <family val="2"/>
        <scheme val="minor"/>
      </rPr>
      <t xml:space="preserve"> section (on the left-handside) then to </t>
    </r>
    <r>
      <rPr>
        <b/>
        <sz val="11"/>
        <color theme="1"/>
        <rFont val="Calibri"/>
        <family val="2"/>
        <scheme val="minor"/>
      </rPr>
      <t>Macro Security</t>
    </r>
    <r>
      <rPr>
        <sz val="11"/>
        <color theme="1"/>
        <rFont val="Calibri"/>
        <family val="2"/>
        <scheme val="minor"/>
      </rPr>
      <t xml:space="preserve">.  In older Excel versions,  please click on the </t>
    </r>
    <r>
      <rPr>
        <b/>
        <sz val="11"/>
        <color theme="1"/>
        <rFont val="Calibri"/>
        <family val="2"/>
        <scheme val="minor"/>
      </rPr>
      <t>Options</t>
    </r>
    <r>
      <rPr>
        <sz val="11"/>
        <color theme="1"/>
        <rFont val="Calibri"/>
        <family val="2"/>
        <scheme val="minor"/>
      </rPr>
      <t xml:space="preserve"> button in the top left of the top menu bar of the workbook. In the dialogue box which opens click on </t>
    </r>
    <r>
      <rPr>
        <b/>
        <sz val="11"/>
        <color theme="1"/>
        <rFont val="Calibri"/>
        <family val="2"/>
        <scheme val="minor"/>
      </rPr>
      <t>enable macro</t>
    </r>
    <r>
      <rPr>
        <sz val="11"/>
        <color theme="1"/>
        <rFont val="Calibri"/>
        <family val="2"/>
        <scheme val="minor"/>
      </rPr>
      <t xml:space="preserve">s, ok. The spreadsheet should now be functional. </t>
    </r>
  </si>
  <si>
    <t>Number of cases (overall percentage for radar chart in Summary worksheet)</t>
  </si>
  <si>
    <r>
      <t xml:space="preserve">This data collection tool is made up of questions which can be used to assess how well your Trust is meeting recommendations made in </t>
    </r>
    <r>
      <rPr>
        <i/>
        <sz val="11"/>
        <color theme="1"/>
        <rFont val="Calibri"/>
        <family val="2"/>
        <scheme val="minor"/>
      </rPr>
      <t>"Failure to Function"</t>
    </r>
  </si>
  <si>
    <t>Summary data is given in the worksheet "Summary".</t>
  </si>
  <si>
    <r>
      <t xml:space="preserve">Patient 10                                              </t>
    </r>
    <r>
      <rPr>
        <i/>
        <sz val="12"/>
        <color theme="1"/>
        <rFont val="Calibri"/>
        <family val="2"/>
        <scheme val="minor"/>
      </rPr>
      <t>(this tool has been set up for up to 10 patients. If inserting details of more patients, add rows above this row so that the formulae below are not affected)</t>
    </r>
  </si>
  <si>
    <t>yes</t>
  </si>
  <si>
    <t>Recommendation 3</t>
  </si>
  <si>
    <t>Recommendation 5</t>
  </si>
  <si>
    <t>Recommendation 6</t>
  </si>
  <si>
    <t>Recommendation 7</t>
  </si>
  <si>
    <t>Recommendation 8</t>
  </si>
  <si>
    <t>Recommendation 9</t>
  </si>
  <si>
    <t>Recommendation 11</t>
  </si>
  <si>
    <t>Recommendation 12</t>
  </si>
  <si>
    <t>Age (on day 1 of the hospital admission) - years</t>
  </si>
  <si>
    <t>10a</t>
  </si>
  <si>
    <t>10b</t>
  </si>
  <si>
    <t>Answer1</t>
  </si>
  <si>
    <t>Answer5</t>
  </si>
  <si>
    <t xml:space="preserve">Male </t>
  </si>
  <si>
    <t>Answer9</t>
  </si>
  <si>
    <t>Answer10</t>
  </si>
  <si>
    <t>Answer11</t>
  </si>
  <si>
    <t>Established</t>
  </si>
  <si>
    <t>New</t>
  </si>
  <si>
    <t>Not applicable - established diagnosis of AHF</t>
  </si>
  <si>
    <t>N/A - the patient died</t>
  </si>
  <si>
    <t>Not documented</t>
  </si>
  <si>
    <t>N/A - too unstable for rehabilitation or patient died</t>
  </si>
  <si>
    <t>N/A - no escalation decision made</t>
  </si>
  <si>
    <t>N/A - no discharge summary sent</t>
  </si>
  <si>
    <t>THIS SHEET WILL BE HIDDEN</t>
  </si>
  <si>
    <t>Admission details</t>
  </si>
  <si>
    <t>hh:mm (24 hour clock)</t>
  </si>
  <si>
    <t>This toolkit can be used in conjunction with the Recommendation Checklist. This can be found by clicking on the adjacent report image or at:</t>
  </si>
  <si>
    <t>Answer12</t>
  </si>
  <si>
    <t>Answer13</t>
  </si>
  <si>
    <t>N/A - established diagnosis of AHF or no echo done as patient died within 48 hours</t>
  </si>
  <si>
    <t>N/A - new diagnosis of AHF and patient died within 48 hours of admission</t>
  </si>
  <si>
    <t>N/A – no escalation decision made or initially made by a consultant</t>
  </si>
  <si>
    <t>N/A - no review as the patient died within 14 hours</t>
  </si>
  <si>
    <t>Cancer in Children, Teens and Young Adults</t>
  </si>
  <si>
    <r>
      <t xml:space="preserve">Thank you for downloading the toolkit for </t>
    </r>
    <r>
      <rPr>
        <i/>
        <sz val="11"/>
        <color theme="1"/>
        <rFont val="Calibri"/>
        <family val="2"/>
        <scheme val="minor"/>
      </rPr>
      <t xml:space="preserve">'On The Right Course'. </t>
    </r>
    <r>
      <rPr>
        <sz val="11"/>
        <color theme="1"/>
        <rFont val="Calibri"/>
        <family val="2"/>
        <scheme val="minor"/>
      </rPr>
      <t>We hope you find this useful and if you have any feedback please do contact us at info@ncepod.org.uk (see below for link). Please could you advise your local audit department if you plan to undertake this audit.  It is important that they are made aware of it for the benefit of demonstrating Trust/Board activity and also so that they are in a position to support you and endorse the activity for your benefit.</t>
    </r>
  </si>
  <si>
    <t>https://www.ncepod.org.uk/2018cictya.html</t>
  </si>
  <si>
    <t>Please complete as many questions which are applicable to the care of the patient.  This NCEPOD study focused on patients aged 24 years or under who were receiving systemic anti-cancer therapy (SACT) and subsequently died or were admitted to critical care.</t>
  </si>
  <si>
    <t>On The Right Course</t>
  </si>
  <si>
    <r>
      <t xml:space="preserve">Ensure consultant review within 14 hours of an acute admission in line with the Royal College of Paediatrics and Child Health in Facing the Future, and the Royal College of Physicians of London in the Acute Care Toolkit 4
</t>
    </r>
    <r>
      <rPr>
        <i/>
        <sz val="11"/>
        <color rgb="FF000000"/>
        <rFont val="Calibri"/>
        <family val="2"/>
        <scheme val="minor"/>
      </rPr>
      <t>(Medical Director, Director of Nursing, Consultants)</t>
    </r>
  </si>
  <si>
    <r>
      <t xml:space="preserve">Ensure that any new protocol of systemic anti-cancer therapy (SACT), to a given patient, is discussed at a multidisciplinary team meeting, in advance of commencing treatment.
</t>
    </r>
    <r>
      <rPr>
        <i/>
        <sz val="11"/>
        <color rgb="FF000000"/>
        <rFont val="Calibri"/>
        <family val="2"/>
        <scheme val="minor"/>
      </rPr>
      <t>(Medical Director, Director of Nursing, Consultants, Pharmacists, Specialist Nurses)</t>
    </r>
  </si>
  <si>
    <r>
      <t xml:space="preserve">Ensure that discussions about </t>
    </r>
    <r>
      <rPr>
        <sz val="11"/>
        <color rgb="FF1F1F1F"/>
        <rFont val="Calibri"/>
        <family val="2"/>
        <scheme val="minor"/>
      </rPr>
      <t xml:space="preserve">systemic </t>
    </r>
    <r>
      <rPr>
        <sz val="11"/>
        <color rgb="FF0A0A0A"/>
        <rFont val="Calibri"/>
        <family val="2"/>
        <scheme val="minor"/>
      </rPr>
      <t xml:space="preserve">anti-cancer therapy (SACT) </t>
    </r>
    <r>
      <rPr>
        <sz val="11"/>
        <color rgb="FF1F1F1F"/>
        <rFont val="Calibri"/>
        <family val="2"/>
        <scheme val="minor"/>
      </rPr>
      <t xml:space="preserve">with </t>
    </r>
    <r>
      <rPr>
        <sz val="11"/>
        <color rgb="FF0A0A0A"/>
        <rFont val="Calibri"/>
        <family val="2"/>
        <scheme val="minor"/>
      </rPr>
      <t xml:space="preserve">patients </t>
    </r>
    <r>
      <rPr>
        <sz val="11"/>
        <color rgb="FF1F1F1F"/>
        <rFont val="Calibri"/>
        <family val="2"/>
        <scheme val="minor"/>
      </rPr>
      <t xml:space="preserve">and/or </t>
    </r>
    <r>
      <rPr>
        <sz val="11"/>
        <color rgb="FF0A0A0A"/>
        <rFont val="Calibri"/>
        <family val="2"/>
        <scheme val="minor"/>
      </rPr>
      <t xml:space="preserve">their parents are documented </t>
    </r>
    <r>
      <rPr>
        <sz val="11"/>
        <color rgb="FF1F1F1F"/>
        <rFont val="Calibri"/>
        <family val="2"/>
        <scheme val="minor"/>
      </rPr>
      <t xml:space="preserve">and </t>
    </r>
    <r>
      <rPr>
        <sz val="11"/>
        <color rgb="FF0A0A0A"/>
        <rFont val="Calibri"/>
        <family val="2"/>
        <scheme val="minor"/>
      </rPr>
      <t xml:space="preserve">include:
a.  The intent of therapy (curative versus palliative)
b.  The chances of cure or the benefits of palliative therapy
c.  The risk of toxicity including that SACT can be life threatening
d.   Ceilings of treatment in patients with a poor prognosis
</t>
    </r>
    <r>
      <rPr>
        <i/>
        <sz val="11"/>
        <color rgb="FF0A0A0A"/>
        <rFont val="Calibri"/>
        <family val="2"/>
        <scheme val="minor"/>
      </rPr>
      <t>(Consultants)</t>
    </r>
  </si>
  <si>
    <r>
      <t xml:space="preserve">Assent for </t>
    </r>
    <r>
      <rPr>
        <sz val="11"/>
        <color rgb="FF1C1C1C"/>
        <rFont val="Calibri"/>
        <family val="2"/>
        <scheme val="minor"/>
      </rPr>
      <t xml:space="preserve">systemic anti-cancer </t>
    </r>
    <r>
      <rPr>
        <sz val="11"/>
        <color rgb="FF0A0A0A"/>
        <rFont val="Calibri"/>
        <family val="2"/>
        <scheme val="minor"/>
      </rPr>
      <t xml:space="preserve">therapy </t>
    </r>
    <r>
      <rPr>
        <sz val="11"/>
        <color rgb="FF1C1C1C"/>
        <rFont val="Calibri"/>
        <family val="2"/>
        <scheme val="minor"/>
      </rPr>
      <t xml:space="preserve">(SACT) </t>
    </r>
    <r>
      <rPr>
        <sz val="11"/>
        <color rgb="FF0A0A0A"/>
        <rFont val="Calibri"/>
        <family val="2"/>
        <scheme val="minor"/>
      </rPr>
      <t xml:space="preserve">treatment </t>
    </r>
    <r>
      <rPr>
        <sz val="11"/>
        <color rgb="FF1C1C1C"/>
        <rFont val="Calibri"/>
        <family val="2"/>
        <scheme val="minor"/>
      </rPr>
      <t xml:space="preserve">should </t>
    </r>
    <r>
      <rPr>
        <sz val="11"/>
        <color rgb="FF0A0A0A"/>
        <rFont val="Calibri"/>
        <family val="2"/>
        <scheme val="minor"/>
      </rPr>
      <t xml:space="preserve">be </t>
    </r>
    <r>
      <rPr>
        <sz val="11"/>
        <color rgb="FF1C1C1C"/>
        <rFont val="Calibri"/>
        <family val="2"/>
        <scheme val="minor"/>
      </rPr>
      <t xml:space="preserve">sought </t>
    </r>
    <r>
      <rPr>
        <sz val="11"/>
        <color rgb="FF0A0A0A"/>
        <rFont val="Calibri"/>
        <family val="2"/>
        <scheme val="minor"/>
      </rPr>
      <t xml:space="preserve">from </t>
    </r>
    <r>
      <rPr>
        <sz val="11"/>
        <color rgb="FF1C1C1C"/>
        <rFont val="Calibri"/>
        <family val="2"/>
        <scheme val="minor"/>
      </rPr>
      <t xml:space="preserve">any young </t>
    </r>
    <r>
      <rPr>
        <sz val="11"/>
        <color rgb="FF0A0A0A"/>
        <rFont val="Calibri"/>
        <family val="2"/>
        <scheme val="minor"/>
      </rPr>
      <t xml:space="preserve">person </t>
    </r>
    <r>
      <rPr>
        <sz val="11"/>
        <color rgb="FF1C1C1C"/>
        <rFont val="Calibri"/>
        <family val="2"/>
        <scheme val="minor"/>
      </rPr>
      <t xml:space="preserve">with capacity </t>
    </r>
    <r>
      <rPr>
        <sz val="11"/>
        <color rgb="FF0A0A0A"/>
        <rFont val="Calibri"/>
        <family val="2"/>
        <scheme val="minor"/>
      </rPr>
      <t xml:space="preserve">up to the age of 1 5 </t>
    </r>
    <r>
      <rPr>
        <sz val="11"/>
        <color rgb="FF1C1C1C"/>
        <rFont val="Calibri"/>
        <family val="2"/>
        <scheme val="minor"/>
      </rPr>
      <t xml:space="preserve">years, with </t>
    </r>
    <r>
      <rPr>
        <sz val="11"/>
        <color rgb="FF0A0A0A"/>
        <rFont val="Calibri"/>
        <family val="2"/>
        <scheme val="minor"/>
      </rPr>
      <t xml:space="preserve">consent being </t>
    </r>
    <r>
      <rPr>
        <sz val="11"/>
        <color rgb="FF1C1C1C"/>
        <rFont val="Calibri"/>
        <family val="2"/>
        <scheme val="minor"/>
      </rPr>
      <t xml:space="preserve">sought </t>
    </r>
    <r>
      <rPr>
        <sz val="11"/>
        <color rgb="FF0A0A0A"/>
        <rFont val="Calibri"/>
        <family val="2"/>
        <scheme val="minor"/>
      </rPr>
      <t xml:space="preserve">from patients aged 16 </t>
    </r>
    <r>
      <rPr>
        <sz val="11"/>
        <color rgb="FF1C1C1C"/>
        <rFont val="Calibri"/>
        <family val="2"/>
        <scheme val="minor"/>
      </rPr>
      <t xml:space="preserve">years </t>
    </r>
    <r>
      <rPr>
        <sz val="11"/>
        <color rgb="FF0A0A0A"/>
        <rFont val="Calibri"/>
        <family val="2"/>
        <scheme val="minor"/>
      </rPr>
      <t xml:space="preserve">or older.
</t>
    </r>
    <r>
      <rPr>
        <i/>
        <sz val="11"/>
        <color rgb="FF0A0A0A"/>
        <rFont val="Calibri"/>
        <family val="2"/>
        <scheme val="minor"/>
      </rPr>
      <t>(Consultants)</t>
    </r>
  </si>
  <si>
    <r>
      <t xml:space="preserve">Provide </t>
    </r>
    <r>
      <rPr>
        <sz val="11"/>
        <color rgb="FF1C1C1C"/>
        <rFont val="Calibri"/>
        <family val="2"/>
        <scheme val="minor"/>
      </rPr>
      <t xml:space="preserve">written </t>
    </r>
    <r>
      <rPr>
        <sz val="11"/>
        <color rgb="FF0A0A0A"/>
        <rFont val="Calibri"/>
        <family val="2"/>
        <scheme val="minor"/>
      </rPr>
      <t xml:space="preserve">information to patients </t>
    </r>
    <r>
      <rPr>
        <sz val="11"/>
        <color rgb="FF1C1C1C"/>
        <rFont val="Calibri"/>
        <family val="2"/>
        <scheme val="minor"/>
      </rPr>
      <t xml:space="preserve">and </t>
    </r>
    <r>
      <rPr>
        <sz val="11"/>
        <color rgb="FF0A0A0A"/>
        <rFont val="Calibri"/>
        <family val="2"/>
        <scheme val="minor"/>
      </rPr>
      <t xml:space="preserve">their families </t>
    </r>
    <r>
      <rPr>
        <sz val="11"/>
        <color rgb="FF1C1C1C"/>
        <rFont val="Calibri"/>
        <family val="2"/>
        <scheme val="minor"/>
      </rPr>
      <t xml:space="preserve">about </t>
    </r>
    <r>
      <rPr>
        <sz val="11"/>
        <color rgb="FF0A0A0A"/>
        <rFont val="Calibri"/>
        <family val="2"/>
        <scheme val="minor"/>
      </rPr>
      <t xml:space="preserve">the potential </t>
    </r>
    <r>
      <rPr>
        <sz val="11"/>
        <color rgb="FF1C1C1C"/>
        <rFont val="Calibri"/>
        <family val="2"/>
        <scheme val="minor"/>
      </rPr>
      <t xml:space="preserve">side effects </t>
    </r>
    <r>
      <rPr>
        <sz val="11"/>
        <color rgb="FF0A0A0A"/>
        <rFont val="Calibri"/>
        <family val="2"/>
        <scheme val="minor"/>
      </rPr>
      <t xml:space="preserve">of </t>
    </r>
    <r>
      <rPr>
        <sz val="11"/>
        <color rgb="FF1C1C1C"/>
        <rFont val="Calibri"/>
        <family val="2"/>
        <scheme val="minor"/>
      </rPr>
      <t xml:space="preserve">systemic </t>
    </r>
    <r>
      <rPr>
        <sz val="11"/>
        <color rgb="FF0A0A0A"/>
        <rFont val="Calibri"/>
        <family val="2"/>
        <scheme val="minor"/>
      </rPr>
      <t>anti</t>
    </r>
    <r>
      <rPr>
        <sz val="11"/>
        <color rgb="FF313131"/>
        <rFont val="Calibri"/>
        <family val="2"/>
        <scheme val="minor"/>
      </rPr>
      <t>­</t>
    </r>
    <r>
      <rPr>
        <sz val="11"/>
        <color rgb="FF0A0A0A"/>
        <rFont val="Calibri"/>
        <family val="2"/>
        <scheme val="minor"/>
      </rPr>
      <t xml:space="preserve">cancer therapy </t>
    </r>
    <r>
      <rPr>
        <sz val="11"/>
        <color rgb="FF1C1C1C"/>
        <rFont val="Calibri"/>
        <family val="2"/>
        <scheme val="minor"/>
      </rPr>
      <t xml:space="preserve">(SACT), </t>
    </r>
    <r>
      <rPr>
        <sz val="11"/>
        <color rgb="FF0A0A0A"/>
        <rFont val="Calibri"/>
        <family val="2"/>
        <scheme val="minor"/>
      </rPr>
      <t xml:space="preserve">in particular the recognition </t>
    </r>
    <r>
      <rPr>
        <sz val="11"/>
        <color rgb="FF1C1C1C"/>
        <rFont val="Calibri"/>
        <family val="2"/>
        <scheme val="minor"/>
      </rPr>
      <t xml:space="preserve">and </t>
    </r>
    <r>
      <rPr>
        <sz val="11"/>
        <color rgb="FF0A0A0A"/>
        <rFont val="Calibri"/>
        <family val="2"/>
        <scheme val="minor"/>
      </rPr>
      <t>management of febrile neutropaenia</t>
    </r>
    <r>
      <rPr>
        <sz val="11"/>
        <color rgb="FF313131"/>
        <rFont val="Calibri"/>
        <family val="2"/>
        <scheme val="minor"/>
      </rPr>
      <t xml:space="preserve">.
</t>
    </r>
    <r>
      <rPr>
        <i/>
        <sz val="11"/>
        <color rgb="FF313131"/>
        <rFont val="Calibri"/>
        <family val="2"/>
        <scheme val="minor"/>
      </rPr>
      <t>(Consultants, Lead Cancer Nurse and Specialist Nurses)</t>
    </r>
  </si>
  <si>
    <r>
      <t xml:space="preserve">The treating team </t>
    </r>
    <r>
      <rPr>
        <sz val="11"/>
        <color rgb="FF1C1C1C"/>
        <rFont val="Calibri"/>
        <family val="2"/>
        <scheme val="minor"/>
      </rPr>
      <t xml:space="preserve">should send appropriate </t>
    </r>
    <r>
      <rPr>
        <sz val="11"/>
        <color rgb="FF0A0A0A"/>
        <rFont val="Calibri"/>
        <family val="2"/>
        <scheme val="minor"/>
      </rPr>
      <t xml:space="preserve">information to General Practitioners </t>
    </r>
    <r>
      <rPr>
        <sz val="11"/>
        <color rgb="FF1C1C1C"/>
        <rFont val="Calibri"/>
        <family val="2"/>
        <scheme val="minor"/>
      </rPr>
      <t xml:space="preserve">and </t>
    </r>
    <r>
      <rPr>
        <sz val="11"/>
        <color rgb="FF0A0A0A"/>
        <rFont val="Calibri"/>
        <family val="2"/>
        <scheme val="minor"/>
      </rPr>
      <t xml:space="preserve">Paediatric Oncology </t>
    </r>
    <r>
      <rPr>
        <sz val="11"/>
        <color rgb="FF1C1C1C"/>
        <rFont val="Calibri"/>
        <family val="2"/>
        <scheme val="minor"/>
      </rPr>
      <t xml:space="preserve">Shared </t>
    </r>
    <r>
      <rPr>
        <sz val="11"/>
        <color rgb="FF0A0A0A"/>
        <rFont val="Calibri"/>
        <family val="2"/>
        <scheme val="minor"/>
      </rPr>
      <t xml:space="preserve">Care Units </t>
    </r>
    <r>
      <rPr>
        <sz val="11"/>
        <color rgb="FF1C1C1C"/>
        <rFont val="Calibri"/>
        <family val="2"/>
        <scheme val="minor"/>
      </rPr>
      <t xml:space="preserve">(POSCU) </t>
    </r>
    <r>
      <rPr>
        <sz val="11"/>
        <color rgb="FF0A0A0A"/>
        <rFont val="Calibri"/>
        <family val="2"/>
        <scheme val="minor"/>
      </rPr>
      <t xml:space="preserve">about the </t>
    </r>
    <r>
      <rPr>
        <sz val="11"/>
        <color rgb="FF1C1C1C"/>
        <rFont val="Calibri"/>
        <family val="2"/>
        <scheme val="minor"/>
      </rPr>
      <t xml:space="preserve">systemic </t>
    </r>
    <r>
      <rPr>
        <sz val="11"/>
        <color rgb="FF0A0A0A"/>
        <rFont val="Calibri"/>
        <family val="2"/>
        <scheme val="minor"/>
      </rPr>
      <t xml:space="preserve">anti-cancer therapy </t>
    </r>
    <r>
      <rPr>
        <sz val="11"/>
        <color rgb="FF1C1C1C"/>
        <rFont val="Calibri"/>
        <family val="2"/>
        <scheme val="minor"/>
      </rPr>
      <t xml:space="preserve">(SACT) </t>
    </r>
    <r>
      <rPr>
        <sz val="11"/>
        <color rgb="FF0A0A0A"/>
        <rFont val="Calibri"/>
        <family val="2"/>
        <scheme val="minor"/>
      </rPr>
      <t xml:space="preserve">patients under their </t>
    </r>
    <r>
      <rPr>
        <sz val="11"/>
        <color rgb="FF1C1C1C"/>
        <rFont val="Calibri"/>
        <family val="2"/>
        <scheme val="minor"/>
      </rPr>
      <t xml:space="preserve">care </t>
    </r>
    <r>
      <rPr>
        <sz val="11"/>
        <color rgb="FF0A0A0A"/>
        <rFont val="Calibri"/>
        <family val="2"/>
        <scheme val="minor"/>
      </rPr>
      <t>recei</t>
    </r>
    <r>
      <rPr>
        <sz val="11"/>
        <color rgb="FF313131"/>
        <rFont val="Calibri"/>
        <family val="2"/>
        <scheme val="minor"/>
      </rPr>
      <t xml:space="preserve">ve </t>
    </r>
    <r>
      <rPr>
        <sz val="11"/>
        <color rgb="FF1C1C1C"/>
        <rFont val="Calibri"/>
        <family val="2"/>
        <scheme val="minor"/>
      </rPr>
      <t xml:space="preserve">and </t>
    </r>
    <r>
      <rPr>
        <sz val="11"/>
        <color rgb="FF0A0A0A"/>
        <rFont val="Calibri"/>
        <family val="2"/>
        <scheme val="minor"/>
      </rPr>
      <t xml:space="preserve">the potential toxicities the patient may </t>
    </r>
    <r>
      <rPr>
        <sz val="11"/>
        <color rgb="FF1C1C1C"/>
        <rFont val="Calibri"/>
        <family val="2"/>
        <scheme val="minor"/>
      </rPr>
      <t xml:space="preserve">experience </t>
    </r>
    <r>
      <rPr>
        <sz val="11"/>
        <color rgb="FF0A0A0A"/>
        <rFont val="Calibri"/>
        <family val="2"/>
        <scheme val="minor"/>
      </rPr>
      <t xml:space="preserve">at the time of SACT </t>
    </r>
    <r>
      <rPr>
        <sz val="11"/>
        <color rgb="FF1C1C1C"/>
        <rFont val="Calibri"/>
        <family val="2"/>
        <scheme val="minor"/>
      </rPr>
      <t xml:space="preserve">administration.
</t>
    </r>
    <r>
      <rPr>
        <i/>
        <sz val="11"/>
        <color rgb="FF1C1C1C"/>
        <rFont val="Calibri"/>
        <family val="2"/>
        <scheme val="minor"/>
      </rPr>
      <t>(Medical Director, Director of Nursing, Consultants, Lead Cancer Nurse and Specialist Nurses, Oncology Pharmacists)</t>
    </r>
  </si>
  <si>
    <r>
      <t xml:space="preserve">Assess at </t>
    </r>
    <r>
      <rPr>
        <sz val="11"/>
        <color rgb="FF0A0A0A"/>
        <rFont val="Calibri"/>
        <family val="2"/>
        <scheme val="minor"/>
      </rPr>
      <t xml:space="preserve">the point of prescribing, and again </t>
    </r>
    <r>
      <rPr>
        <sz val="11"/>
        <color rgb="FF1C1C1C"/>
        <rFont val="Calibri"/>
        <family val="2"/>
        <scheme val="minor"/>
      </rPr>
      <t xml:space="preserve">at </t>
    </r>
    <r>
      <rPr>
        <sz val="11"/>
        <color rgb="FF0A0A0A"/>
        <rFont val="Calibri"/>
        <family val="2"/>
        <scheme val="minor"/>
      </rPr>
      <t xml:space="preserve">the time of </t>
    </r>
    <r>
      <rPr>
        <sz val="11"/>
        <color rgb="FF1C1C1C"/>
        <rFont val="Calibri"/>
        <family val="2"/>
        <scheme val="minor"/>
      </rPr>
      <t xml:space="preserve">any subsequent cycles </t>
    </r>
    <r>
      <rPr>
        <sz val="11"/>
        <color rgb="FF0A0A0A"/>
        <rFont val="Calibri"/>
        <family val="2"/>
        <scheme val="minor"/>
      </rPr>
      <t xml:space="preserve">of </t>
    </r>
    <r>
      <rPr>
        <sz val="11"/>
        <color rgb="FF1C1C1C"/>
        <rFont val="Calibri"/>
        <family val="2"/>
        <scheme val="minor"/>
      </rPr>
      <t xml:space="preserve">systemic </t>
    </r>
    <r>
      <rPr>
        <sz val="11"/>
        <color rgb="FF0A0A0A"/>
        <rFont val="Calibri"/>
        <family val="2"/>
        <scheme val="minor"/>
      </rPr>
      <t xml:space="preserve">anti-cancer therapy </t>
    </r>
    <r>
      <rPr>
        <sz val="11"/>
        <color rgb="FF1C1C1C"/>
        <rFont val="Calibri"/>
        <family val="2"/>
        <scheme val="minor"/>
      </rPr>
      <t xml:space="preserve">(SACT), </t>
    </r>
    <r>
      <rPr>
        <sz val="11"/>
        <color rgb="FF0A0A0A"/>
        <rFont val="Calibri"/>
        <family val="2"/>
        <scheme val="minor"/>
      </rPr>
      <t xml:space="preserve">the following:
a.  Toxicity of any previous SACT cycles
b.  Disease response to treatment
c.  The patient's performance status
</t>
    </r>
    <r>
      <rPr>
        <i/>
        <sz val="11"/>
        <color rgb="FF0A0A0A"/>
        <rFont val="Calibri"/>
        <family val="2"/>
        <scheme val="minor"/>
      </rPr>
      <t>(Medical Director, Director of Nursing, Consultants)</t>
    </r>
  </si>
  <si>
    <r>
      <t xml:space="preserve">Systemic anti-cancer therapy (SACT) prescriptions should be checked and </t>
    </r>
    <r>
      <rPr>
        <sz val="11"/>
        <color rgb="FF262626"/>
        <rFont val="Calibri"/>
        <family val="2"/>
        <scheme val="minor"/>
      </rPr>
      <t>val</t>
    </r>
    <r>
      <rPr>
        <sz val="11"/>
        <color rgb="FF030303"/>
        <rFont val="Calibri"/>
        <family val="2"/>
        <scheme val="minor"/>
      </rPr>
      <t xml:space="preserve">idated </t>
    </r>
    <r>
      <rPr>
        <sz val="11"/>
        <color rgb="FF131313"/>
        <rFont val="Calibri"/>
        <family val="2"/>
        <scheme val="minor"/>
      </rPr>
      <t xml:space="preserve">by a </t>
    </r>
    <r>
      <rPr>
        <sz val="11"/>
        <color rgb="FF262626"/>
        <rFont val="Calibri"/>
        <family val="2"/>
        <scheme val="minor"/>
      </rPr>
      <t>su</t>
    </r>
    <r>
      <rPr>
        <sz val="11"/>
        <color rgb="FF030303"/>
        <rFont val="Calibri"/>
        <family val="2"/>
        <scheme val="minor"/>
      </rPr>
      <t xml:space="preserve">itably </t>
    </r>
    <r>
      <rPr>
        <sz val="11"/>
        <color rgb="FF131313"/>
        <rFont val="Calibri"/>
        <family val="2"/>
        <scheme val="minor"/>
      </rPr>
      <t xml:space="preserve">trained doctor, nurse or pharmacist </t>
    </r>
    <r>
      <rPr>
        <sz val="11"/>
        <color rgb="FF030303"/>
        <rFont val="Calibri"/>
        <family val="2"/>
        <scheme val="minor"/>
      </rPr>
      <t xml:space="preserve">in </t>
    </r>
    <r>
      <rPr>
        <sz val="11"/>
        <color rgb="FF131313"/>
        <rFont val="Calibri"/>
        <family val="2"/>
        <scheme val="minor"/>
      </rPr>
      <t>SACT, other than the prescriber</t>
    </r>
    <r>
      <rPr>
        <sz val="11"/>
        <color rgb="FF3B3B3B"/>
        <rFont val="Calibri"/>
        <family val="2"/>
        <scheme val="minor"/>
      </rPr>
      <t xml:space="preserve">.
</t>
    </r>
    <r>
      <rPr>
        <i/>
        <sz val="11"/>
        <color rgb="FF030303"/>
        <rFont val="Calibri"/>
        <family val="2"/>
        <scheme val="minor"/>
      </rPr>
      <t>(Medical  Director, Director of Nursing, Consultants, Pharmacists, Specialist Nurses)</t>
    </r>
  </si>
  <si>
    <r>
      <t xml:space="preserve">Local </t>
    </r>
    <r>
      <rPr>
        <sz val="11"/>
        <color rgb="FF151515"/>
        <rFont val="Calibri"/>
        <family val="2"/>
        <scheme val="minor"/>
      </rPr>
      <t xml:space="preserve">audit of </t>
    </r>
    <r>
      <rPr>
        <sz val="11"/>
        <color rgb="FF030303"/>
        <rFont val="Calibri"/>
        <family val="2"/>
        <scheme val="minor"/>
      </rPr>
      <t xml:space="preserve">the </t>
    </r>
    <r>
      <rPr>
        <sz val="11"/>
        <color rgb="FF151515"/>
        <rFont val="Calibri"/>
        <family val="2"/>
        <scheme val="minor"/>
      </rPr>
      <t xml:space="preserve">side effects and outcomes of systemic anti-cancer therapy (SACT) should be undertaken </t>
    </r>
    <r>
      <rPr>
        <sz val="11"/>
        <color rgb="FF030303"/>
        <rFont val="Calibri"/>
        <family val="2"/>
        <scheme val="minor"/>
      </rPr>
      <t xml:space="preserve">in hospitals </t>
    </r>
    <r>
      <rPr>
        <sz val="11"/>
        <color rgb="FF151515"/>
        <rFont val="Calibri"/>
        <family val="2"/>
        <scheme val="minor"/>
      </rPr>
      <t xml:space="preserve">in </t>
    </r>
    <r>
      <rPr>
        <sz val="11"/>
        <color rgb="FF282828"/>
        <rFont val="Calibri"/>
        <family val="2"/>
        <scheme val="minor"/>
      </rPr>
      <t>w</t>
    </r>
    <r>
      <rPr>
        <sz val="11"/>
        <color rgb="FF030303"/>
        <rFont val="Calibri"/>
        <family val="2"/>
        <scheme val="minor"/>
      </rPr>
      <t xml:space="preserve">hich </t>
    </r>
    <r>
      <rPr>
        <sz val="11"/>
        <color rgb="FF151515"/>
        <rFont val="Calibri"/>
        <family val="2"/>
        <scheme val="minor"/>
      </rPr>
      <t xml:space="preserve">SACT </t>
    </r>
    <r>
      <rPr>
        <sz val="11"/>
        <color rgb="FF030303"/>
        <rFont val="Calibri"/>
        <family val="2"/>
        <scheme val="minor"/>
      </rPr>
      <t xml:space="preserve">is </t>
    </r>
    <r>
      <rPr>
        <sz val="11"/>
        <color rgb="FF151515"/>
        <rFont val="Calibri"/>
        <family val="2"/>
        <scheme val="minor"/>
      </rPr>
      <t xml:space="preserve">administered.  Action plans and quality </t>
    </r>
    <r>
      <rPr>
        <sz val="11"/>
        <color rgb="FF030303"/>
        <rFont val="Calibri"/>
        <family val="2"/>
        <scheme val="minor"/>
      </rPr>
      <t>impro</t>
    </r>
    <r>
      <rPr>
        <sz val="11"/>
        <color rgb="FF282828"/>
        <rFont val="Calibri"/>
        <family val="2"/>
        <scheme val="minor"/>
      </rPr>
      <t xml:space="preserve">vement </t>
    </r>
    <r>
      <rPr>
        <sz val="11"/>
        <color rgb="FF151515"/>
        <rFont val="Calibri"/>
        <family val="2"/>
        <scheme val="minor"/>
      </rPr>
      <t xml:space="preserve">goals should be made and discussed, </t>
    </r>
    <r>
      <rPr>
        <sz val="11"/>
        <color rgb="FF282828"/>
        <rFont val="Calibri"/>
        <family val="2"/>
        <scheme val="minor"/>
      </rPr>
      <t>w</t>
    </r>
    <r>
      <rPr>
        <sz val="11"/>
        <color rgb="FF030303"/>
        <rFont val="Calibri"/>
        <family val="2"/>
        <scheme val="minor"/>
      </rPr>
      <t xml:space="preserve">ith </t>
    </r>
    <r>
      <rPr>
        <sz val="11"/>
        <color rgb="FF151515"/>
        <rFont val="Calibri"/>
        <family val="2"/>
        <scheme val="minor"/>
      </rPr>
      <t xml:space="preserve">findings reported </t>
    </r>
    <r>
      <rPr>
        <sz val="11"/>
        <color rgb="FF282828"/>
        <rFont val="Calibri"/>
        <family val="2"/>
        <scheme val="minor"/>
      </rPr>
      <t xml:space="preserve">at Board </t>
    </r>
    <r>
      <rPr>
        <sz val="11"/>
        <color rgb="FF030303"/>
        <rFont val="Calibri"/>
        <family val="2"/>
        <scheme val="minor"/>
      </rPr>
      <t>l</t>
    </r>
    <r>
      <rPr>
        <sz val="11"/>
        <color rgb="FF282828"/>
        <rFont val="Calibri"/>
        <family val="2"/>
        <scheme val="minor"/>
      </rPr>
      <t>eve</t>
    </r>
    <r>
      <rPr>
        <sz val="11"/>
        <color rgb="FF030303"/>
        <rFont val="Calibri"/>
        <family val="2"/>
        <scheme val="minor"/>
      </rPr>
      <t xml:space="preserve">l.
</t>
    </r>
    <r>
      <rPr>
        <i/>
        <sz val="11"/>
        <color rgb="FF030303"/>
        <rFont val="Calibri"/>
        <family val="2"/>
        <scheme val="minor"/>
      </rPr>
      <t>(Medical  Director,  Director  of  Nursing, Consultants, Specialist Nurses)</t>
    </r>
  </si>
  <si>
    <r>
      <t>Patients in ho</t>
    </r>
    <r>
      <rPr>
        <sz val="11"/>
        <color rgb="FF262626"/>
        <rFont val="Calibri"/>
        <family val="2"/>
        <scheme val="minor"/>
      </rPr>
      <t>sp</t>
    </r>
    <r>
      <rPr>
        <sz val="11"/>
        <color rgb="FF030303"/>
        <rFont val="Calibri"/>
        <family val="2"/>
        <scheme val="minor"/>
      </rPr>
      <t xml:space="preserve">ital </t>
    </r>
    <r>
      <rPr>
        <sz val="11"/>
        <color rgb="FF131313"/>
        <rFont val="Calibri"/>
        <family val="2"/>
        <scheme val="minor"/>
      </rPr>
      <t xml:space="preserve">should receive appropriate antibiotics </t>
    </r>
    <r>
      <rPr>
        <sz val="11"/>
        <color rgb="FF262626"/>
        <rFont val="Calibri"/>
        <family val="2"/>
        <scheme val="minor"/>
      </rPr>
      <t>w</t>
    </r>
    <r>
      <rPr>
        <sz val="11"/>
        <color rgb="FF030303"/>
        <rFont val="Calibri"/>
        <family val="2"/>
        <scheme val="minor"/>
      </rPr>
      <t xml:space="preserve">ithin </t>
    </r>
    <r>
      <rPr>
        <sz val="11"/>
        <color rgb="FF131313"/>
        <rFont val="Calibri"/>
        <family val="2"/>
        <scheme val="minor"/>
      </rPr>
      <t xml:space="preserve">one hour of recognition of </t>
    </r>
    <r>
      <rPr>
        <sz val="11"/>
        <color rgb="FF262626"/>
        <rFont val="Calibri"/>
        <family val="2"/>
        <scheme val="minor"/>
      </rPr>
      <t>seps</t>
    </r>
    <r>
      <rPr>
        <sz val="11"/>
        <color rgb="FF030303"/>
        <rFont val="Calibri"/>
        <family val="2"/>
        <scheme val="minor"/>
      </rPr>
      <t xml:space="preserve">is </t>
    </r>
    <r>
      <rPr>
        <sz val="11"/>
        <color rgb="FF131313"/>
        <rFont val="Calibri"/>
        <family val="2"/>
        <scheme val="minor"/>
      </rPr>
      <t xml:space="preserve">or </t>
    </r>
    <r>
      <rPr>
        <sz val="11"/>
        <color rgb="FF262626"/>
        <rFont val="Calibri"/>
        <family val="2"/>
        <scheme val="minor"/>
      </rPr>
      <t>suspected seps</t>
    </r>
    <r>
      <rPr>
        <sz val="11"/>
        <color rgb="FF030303"/>
        <rFont val="Calibri"/>
        <family val="2"/>
        <scheme val="minor"/>
      </rPr>
      <t xml:space="preserve">is, </t>
    </r>
    <r>
      <rPr>
        <sz val="11"/>
        <color rgb="FF131313"/>
        <rFont val="Calibri"/>
        <family val="2"/>
        <scheme val="minor"/>
      </rPr>
      <t>as outlined in NICE QS161</t>
    </r>
    <r>
      <rPr>
        <sz val="11"/>
        <color rgb="FF030303"/>
        <rFont val="Calibri"/>
        <family val="2"/>
        <scheme val="minor"/>
      </rPr>
      <t xml:space="preserve"> </t>
    </r>
    <r>
      <rPr>
        <i/>
        <sz val="11"/>
        <color rgb="FF030303"/>
        <rFont val="Calibri"/>
        <family val="2"/>
        <scheme val="minor"/>
      </rPr>
      <t>(Medical Director, Director of Nursing,Consultant)</t>
    </r>
  </si>
  <si>
    <t>Principal recommendation</t>
  </si>
  <si>
    <t xml:space="preserve">Intent Cure Risk Ceilings (ICRC).  Were the following discussions about SACT with the patient and/or their parent documented? </t>
  </si>
  <si>
    <t>8a</t>
  </si>
  <si>
    <t>8b</t>
  </si>
  <si>
    <t>8c</t>
  </si>
  <si>
    <t>Were the following assessed at the point of prescribing SACT:</t>
  </si>
  <si>
    <t>9b</t>
  </si>
  <si>
    <t>9c</t>
  </si>
  <si>
    <t>Were the following assessed again at the time of any subsequent cycles of SACT:</t>
  </si>
  <si>
    <t>4a</t>
  </si>
  <si>
    <t>4b</t>
  </si>
  <si>
    <t>Recommendation 13</t>
  </si>
  <si>
    <r>
      <t xml:space="preserve">Ensure that </t>
    </r>
    <r>
      <rPr>
        <sz val="11"/>
        <color rgb="FF131313"/>
        <rFont val="Calibri"/>
        <family val="2"/>
        <scheme val="minor"/>
      </rPr>
      <t xml:space="preserve">prior to admission to  critical  care, or at the </t>
    </r>
    <r>
      <rPr>
        <sz val="11"/>
        <color rgb="FF262626"/>
        <rFont val="Calibri"/>
        <family val="2"/>
        <scheme val="minor"/>
      </rPr>
      <t>ear</t>
    </r>
    <r>
      <rPr>
        <sz val="11"/>
        <color rgb="FF030303"/>
        <rFont val="Calibri"/>
        <family val="2"/>
        <scheme val="minor"/>
      </rPr>
      <t xml:space="preserve">liest </t>
    </r>
    <r>
      <rPr>
        <sz val="11"/>
        <color rgb="FF131313"/>
        <rFont val="Calibri"/>
        <family val="2"/>
        <scheme val="minor"/>
      </rPr>
      <t xml:space="preserve">opportunity after admission, ceilings of </t>
    </r>
    <r>
      <rPr>
        <sz val="11"/>
        <color rgb="FF030303"/>
        <rFont val="Calibri"/>
        <family val="2"/>
        <scheme val="minor"/>
      </rPr>
      <t xml:space="preserve">treatment </t>
    </r>
    <r>
      <rPr>
        <sz val="11"/>
        <color rgb="FF131313"/>
        <rFont val="Calibri"/>
        <family val="2"/>
        <scheme val="minor"/>
      </rPr>
      <t xml:space="preserve">are discussed </t>
    </r>
    <r>
      <rPr>
        <sz val="11"/>
        <color rgb="FF262626"/>
        <rFont val="Calibri"/>
        <family val="2"/>
        <scheme val="minor"/>
      </rPr>
      <t>w</t>
    </r>
    <r>
      <rPr>
        <sz val="11"/>
        <color rgb="FF030303"/>
        <rFont val="Calibri"/>
        <family val="2"/>
        <scheme val="minor"/>
      </rPr>
      <t xml:space="preserve">ith </t>
    </r>
    <r>
      <rPr>
        <sz val="11"/>
        <color rgb="FF131313"/>
        <rFont val="Calibri"/>
        <family val="2"/>
        <scheme val="minor"/>
      </rPr>
      <t xml:space="preserve">the patient and/or relatives and agreed between the referring clinician and admitting critical care consultant. If critical care is not available on-site, robust clinical protocols and pathways must be in place to ensure there is no delay in care of the critically ill patient. The discussion and plan should be documented clearly in the patient's case notes and reviewed during the admission. It is essential that all organisations recognise the advantage of access to on-site age-appropriate care.
</t>
    </r>
    <r>
      <rPr>
        <i/>
        <sz val="11"/>
        <color rgb="FF131313"/>
        <rFont val="Calibri"/>
        <family val="2"/>
        <scheme val="minor"/>
      </rPr>
      <t>(Medical Director, Director of Nursing, Consultant)</t>
    </r>
  </si>
  <si>
    <t>Report recommendation number</t>
  </si>
  <si>
    <t>8d</t>
  </si>
  <si>
    <t>7a</t>
  </si>
  <si>
    <t>7b</t>
  </si>
  <si>
    <t>10c</t>
  </si>
  <si>
    <t>Not applicable - not an acute admission</t>
  </si>
  <si>
    <t>N/A - new cycle of SACT not started during this admission</t>
  </si>
  <si>
    <t>Was the patient reviewed by a consultant within 14 hours of an acute admission?</t>
  </si>
  <si>
    <t>Was a new protocol of SACT discussed at a multidisciplinary team meeting, in advance of commencing treatment for this patient?</t>
  </si>
  <si>
    <t>Is there evidence that written information was provided to the patient and their family about the potential side effects of SACT?</t>
  </si>
  <si>
    <t>N/A - no evidence of written info on potential side effects</t>
  </si>
  <si>
    <t>If yes, did this include the recognition and management of febrile neutropaenia?</t>
  </si>
  <si>
    <r>
      <t xml:space="preserve">If the patient started a new cycle of SACT during this admission, was assent for </t>
    </r>
    <r>
      <rPr>
        <sz val="11"/>
        <color rgb="FF1C1C1C"/>
        <rFont val="Calibri"/>
        <family val="2"/>
        <scheme val="minor"/>
      </rPr>
      <t xml:space="preserve">SACT </t>
    </r>
    <r>
      <rPr>
        <sz val="11"/>
        <color rgb="FF0A0A0A"/>
        <rFont val="Calibri"/>
        <family val="2"/>
        <scheme val="minor"/>
      </rPr>
      <t xml:space="preserve">treatment </t>
    </r>
    <r>
      <rPr>
        <sz val="11"/>
        <color rgb="FF1C1C1C"/>
        <rFont val="Calibri"/>
        <family val="2"/>
        <scheme val="minor"/>
      </rPr>
      <t>sought (if the patient had capacity and was aged below 16) or consent sought if the patient was aged 16 years or older?</t>
    </r>
  </si>
  <si>
    <t>The intent of therapy (curative versus palliative)</t>
  </si>
  <si>
    <t>The chances of cure or the benefits of palliative therapy</t>
  </si>
  <si>
    <t>The risk of toxicity including that SACT can be life threatening</t>
  </si>
  <si>
    <t>Not applicable - patient did not have a poor prognosis</t>
  </si>
  <si>
    <t>Ceilings of treatment in patients with a poor prognosis</t>
  </si>
  <si>
    <t>Not applicable - no previous SACT cycles</t>
  </si>
  <si>
    <t>Toxicity of any previous SACT cycles</t>
  </si>
  <si>
    <t>The patient's performance status</t>
  </si>
  <si>
    <t>Disease response to treatment</t>
  </si>
  <si>
    <t>Were the ceilings of treatment discussed with the patient and/or relatives and agreed between the referring clinician and admitting critical care consultant, and clearly documented (either at the earliest opportunity after admission, or prior to the patient being admitted to critical care?)</t>
  </si>
  <si>
    <t>N/A - the patient died shortly after admission</t>
  </si>
  <si>
    <t>Were the discussion and plan reviewed during the admission?</t>
  </si>
  <si>
    <t>Were the SACT prescriptions during this admission checked and validated by a suitably trained doctor, nurse or pharmacist in SACT, other than the prescriber?</t>
  </si>
  <si>
    <t>N/A no sepsis/suspected sepsis</t>
  </si>
  <si>
    <t>During the admission, did the patient receive receive appropriate antibiotics within one hour of recognition of sepsis or suspected sepsis?</t>
  </si>
  <si>
    <t>Recommendation number in report</t>
  </si>
  <si>
    <t>Is there evidence that the treating team sent appropriate information to General Practitioners and Paediatric Oncology Shared Care Units (POSCU) about the SACT this patient under their care was receiving and the potential toxicities the patient may experience at the time of SACT administration?</t>
  </si>
  <si>
    <r>
      <rPr>
        <sz val="11"/>
        <color rgb="FF151515"/>
        <rFont val="Calibri"/>
        <family val="2"/>
        <scheme val="minor"/>
      </rPr>
      <t>Was there an ongoing audit of quality improvement?</t>
    </r>
    <r>
      <rPr>
        <sz val="11"/>
        <color rgb="FFFF0000"/>
        <rFont val="Calibri"/>
        <family val="2"/>
        <scheme val="minor"/>
      </rPr>
      <t xml:space="preserve">
</t>
    </r>
  </si>
  <si>
    <t>Were the side effects and outcomes of SACT for this patient included in local audit?</t>
  </si>
  <si>
    <t>N/A - no serious adverse events</t>
  </si>
  <si>
    <t>9a</t>
  </si>
  <si>
    <t>corresponding number in chart</t>
  </si>
  <si>
    <t>number in report</t>
  </si>
  <si>
    <t>Recommendation 14</t>
  </si>
  <si>
    <t>Were the findings of any serious adverse events reported at Board level?</t>
  </si>
  <si>
    <t>No data/Not answered/Not documented/Unknown</t>
  </si>
  <si>
    <t>Unknown - no evidence of this in the case notes</t>
  </si>
  <si>
    <r>
      <t xml:space="preserve">ORGANISATIONAL NOT CLINICAL RECOMMENDATION - EXCLUDED FROM AUDIT TOOL
Hospitals in which systemic anti-cancer therapy (SACT) is administered should have a policy for use prior to treatment with SACT, which includes an assessment of 'fitness for SACT' and a formal performance status score. This policy should be reviewed as part of the organisation's annual review.
</t>
    </r>
    <r>
      <rPr>
        <i/>
        <sz val="11"/>
        <color theme="1"/>
        <rFont val="Calibri"/>
        <family val="2"/>
        <scheme val="minor"/>
      </rPr>
      <t>(Medical Director, Director of Nursing, Oncology Consultants, Specialist Nurses)</t>
    </r>
    <r>
      <rPr>
        <sz val="11"/>
        <color theme="1"/>
        <rFont val="Calibri"/>
        <family val="2"/>
        <scheme val="minor"/>
      </rPr>
      <t xml:space="preserve">
NB: This is already linked to a CQUIN in England</t>
    </r>
  </si>
  <si>
    <t>DESCRIPTION</t>
  </si>
  <si>
    <t>No data</t>
  </si>
  <si>
    <t>Unknown</t>
  </si>
</sst>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i/>
      <sz val="11"/>
      <color theme="1"/>
      <name val="Calibri"/>
      <family val="2"/>
      <scheme val="minor"/>
    </font>
    <font>
      <u/>
      <sz val="11"/>
      <color theme="10"/>
      <name val="Calibri"/>
      <family val="2"/>
    </font>
    <font>
      <b/>
      <sz val="11"/>
      <name val="Calibri"/>
      <family val="2"/>
      <scheme val="minor"/>
    </font>
    <font>
      <b/>
      <sz val="11"/>
      <color theme="5"/>
      <name val="Calibri"/>
      <family val="2"/>
      <scheme val="minor"/>
    </font>
    <font>
      <b/>
      <sz val="11"/>
      <color theme="9"/>
      <name val="Calibri"/>
      <family val="2"/>
      <scheme val="minor"/>
    </font>
    <font>
      <b/>
      <sz val="11"/>
      <color rgb="FFFF0000"/>
      <name val="Calibri"/>
      <family val="2"/>
      <scheme val="minor"/>
    </font>
    <font>
      <b/>
      <sz val="12"/>
      <color theme="1"/>
      <name val="Calibri"/>
      <family val="2"/>
      <scheme val="minor"/>
    </font>
    <font>
      <sz val="12"/>
      <color theme="1"/>
      <name val="Calibri"/>
      <family val="2"/>
      <scheme val="minor"/>
    </font>
    <font>
      <sz val="12"/>
      <color rgb="FFFF0000"/>
      <name val="Calibri"/>
      <family val="2"/>
      <scheme val="minor"/>
    </font>
    <font>
      <sz val="11"/>
      <color rgb="FF000000"/>
      <name val="Calibri"/>
      <family val="2"/>
      <scheme val="minor"/>
    </font>
    <font>
      <i/>
      <sz val="11"/>
      <color rgb="FF000000"/>
      <name val="Calibri"/>
      <family val="2"/>
      <scheme val="minor"/>
    </font>
    <font>
      <b/>
      <sz val="12"/>
      <name val="Calibri"/>
      <family val="2"/>
      <scheme val="minor"/>
    </font>
    <font>
      <sz val="12"/>
      <name val="Calibri"/>
      <family val="2"/>
      <scheme val="minor"/>
    </font>
    <font>
      <i/>
      <sz val="12"/>
      <color theme="1"/>
      <name val="Calibri"/>
      <family val="2"/>
      <scheme val="minor"/>
    </font>
    <font>
      <b/>
      <sz val="12"/>
      <color rgb="FFFF0000"/>
      <name val="Calibri"/>
      <family val="2"/>
      <scheme val="minor"/>
    </font>
    <font>
      <sz val="11"/>
      <name val="Calibri"/>
      <family val="2"/>
      <scheme val="minor"/>
    </font>
    <font>
      <sz val="11"/>
      <color rgb="FF0A0A0A"/>
      <name val="Calibri"/>
      <family val="2"/>
      <scheme val="minor"/>
    </font>
    <font>
      <sz val="11"/>
      <color rgb="FF1F1F1F"/>
      <name val="Calibri"/>
      <family val="2"/>
      <scheme val="minor"/>
    </font>
    <font>
      <i/>
      <sz val="11"/>
      <color rgb="FF0A0A0A"/>
      <name val="Calibri"/>
      <family val="2"/>
      <scheme val="minor"/>
    </font>
    <font>
      <sz val="11"/>
      <color rgb="FF1C1C1C"/>
      <name val="Calibri"/>
      <family val="2"/>
      <scheme val="minor"/>
    </font>
    <font>
      <sz val="11"/>
      <color rgb="FF313131"/>
      <name val="Calibri"/>
      <family val="2"/>
      <scheme val="minor"/>
    </font>
    <font>
      <i/>
      <sz val="11"/>
      <color rgb="FF313131"/>
      <name val="Calibri"/>
      <family val="2"/>
      <scheme val="minor"/>
    </font>
    <font>
      <i/>
      <sz val="11"/>
      <color rgb="FF1C1C1C"/>
      <name val="Calibri"/>
      <family val="2"/>
      <scheme val="minor"/>
    </font>
    <font>
      <sz val="11"/>
      <color rgb="FF131313"/>
      <name val="Calibri"/>
      <family val="2"/>
      <scheme val="minor"/>
    </font>
    <font>
      <sz val="11"/>
      <color rgb="FF262626"/>
      <name val="Calibri"/>
      <family val="2"/>
      <scheme val="minor"/>
    </font>
    <font>
      <sz val="11"/>
      <color rgb="FF030303"/>
      <name val="Calibri"/>
      <family val="2"/>
      <scheme val="minor"/>
    </font>
    <font>
      <sz val="11"/>
      <color rgb="FF3B3B3B"/>
      <name val="Calibri"/>
      <family val="2"/>
      <scheme val="minor"/>
    </font>
    <font>
      <i/>
      <sz val="11"/>
      <color rgb="FF030303"/>
      <name val="Calibri"/>
      <family val="2"/>
      <scheme val="minor"/>
    </font>
    <font>
      <i/>
      <sz val="11"/>
      <color rgb="FF131313"/>
      <name val="Calibri"/>
      <family val="2"/>
      <scheme val="minor"/>
    </font>
    <font>
      <sz val="11"/>
      <color rgb="FF151515"/>
      <name val="Calibri"/>
      <family val="2"/>
      <scheme val="minor"/>
    </font>
    <font>
      <sz val="11"/>
      <color rgb="FF282828"/>
      <name val="Calibri"/>
      <family val="2"/>
      <scheme val="minor"/>
    </font>
    <font>
      <sz val="11"/>
      <color theme="0"/>
      <name val="Calibri"/>
      <family val="2"/>
      <scheme val="minor"/>
    </font>
    <font>
      <sz val="12"/>
      <color theme="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3499862666707357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159">
    <xf numFmtId="0" fontId="0" fillId="0" borderId="0" xfId="0"/>
    <xf numFmtId="0" fontId="0" fillId="2" borderId="0" xfId="0" applyFill="1" applyProtection="1">
      <protection locked="0"/>
    </xf>
    <xf numFmtId="0" fontId="0" fillId="2" borderId="0" xfId="0" applyFill="1"/>
    <xf numFmtId="0" fontId="0" fillId="2" borderId="0" xfId="0" applyFill="1" applyAlignment="1" applyProtection="1">
      <protection locked="0"/>
    </xf>
    <xf numFmtId="0" fontId="3" fillId="2" borderId="0" xfId="0" applyFont="1" applyFill="1" applyAlignment="1" applyProtection="1">
      <alignment horizontal="center"/>
      <protection locked="0"/>
    </xf>
    <xf numFmtId="0" fontId="4" fillId="2" borderId="0" xfId="0" applyFont="1" applyFill="1" applyAlignment="1" applyProtection="1">
      <alignment horizontal="center"/>
      <protection locked="0"/>
    </xf>
    <xf numFmtId="0" fontId="6" fillId="2" borderId="0" xfId="1" applyFill="1" applyAlignment="1" applyProtection="1">
      <protection locked="0"/>
    </xf>
    <xf numFmtId="0" fontId="0" fillId="2" borderId="0" xfId="0" applyFill="1" applyAlignment="1" applyProtection="1">
      <alignment wrapText="1"/>
      <protection locked="0"/>
    </xf>
    <xf numFmtId="0" fontId="3" fillId="2" borderId="0" xfId="0" applyFont="1" applyFill="1"/>
    <xf numFmtId="0" fontId="0" fillId="2" borderId="0" xfId="0" applyFill="1" applyAlignment="1">
      <alignment wrapText="1"/>
    </xf>
    <xf numFmtId="0" fontId="2" fillId="2" borderId="0" xfId="0" applyFont="1" applyFill="1" applyProtection="1"/>
    <xf numFmtId="0" fontId="0" fillId="2" borderId="0" xfId="0" applyFill="1" applyProtection="1"/>
    <xf numFmtId="0" fontId="0" fillId="2" borderId="0" xfId="0" applyFill="1" applyAlignment="1" applyProtection="1">
      <alignment wrapText="1"/>
    </xf>
    <xf numFmtId="0" fontId="0" fillId="2" borderId="0" xfId="0" applyFont="1" applyFill="1" applyProtection="1"/>
    <xf numFmtId="0" fontId="2" fillId="2" borderId="0" xfId="0" applyFont="1" applyFill="1"/>
    <xf numFmtId="0" fontId="0" fillId="0" borderId="0" xfId="0" applyFont="1" applyFill="1" applyAlignment="1">
      <alignment horizontal="left" vertical="top" wrapText="1"/>
    </xf>
    <xf numFmtId="0" fontId="0" fillId="0" borderId="0" xfId="0" applyAlignment="1">
      <alignment horizontal="center"/>
    </xf>
    <xf numFmtId="0" fontId="2" fillId="2" borderId="8" xfId="0" applyFont="1" applyFill="1" applyBorder="1" applyAlignment="1">
      <alignment horizontal="center"/>
    </xf>
    <xf numFmtId="0" fontId="0" fillId="3" borderId="1" xfId="0" applyFill="1" applyBorder="1" applyAlignment="1">
      <alignment horizontal="center"/>
    </xf>
    <xf numFmtId="0" fontId="0" fillId="3" borderId="7" xfId="0" applyFill="1" applyBorder="1" applyAlignment="1">
      <alignment horizontal="center"/>
    </xf>
    <xf numFmtId="0" fontId="0" fillId="2" borderId="0" xfId="0" applyFill="1" applyAlignment="1">
      <alignment horizontal="center"/>
    </xf>
    <xf numFmtId="0" fontId="2" fillId="0" borderId="7"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0" xfId="0" applyFont="1" applyFill="1" applyAlignment="1">
      <alignment horizontal="left" vertical="top" wrapText="1"/>
    </xf>
    <xf numFmtId="1" fontId="2" fillId="2" borderId="0" xfId="0" applyNumberFormat="1" applyFont="1" applyFill="1"/>
    <xf numFmtId="0" fontId="9" fillId="2" borderId="1" xfId="0" applyFont="1" applyFill="1" applyBorder="1"/>
    <xf numFmtId="1" fontId="9" fillId="2" borderId="1" xfId="0" applyNumberFormat="1" applyFont="1" applyFill="1" applyBorder="1"/>
    <xf numFmtId="0" fontId="8" fillId="2" borderId="1" xfId="0" applyFont="1" applyFill="1" applyBorder="1"/>
    <xf numFmtId="1" fontId="8" fillId="2" borderId="1" xfId="0" applyNumberFormat="1" applyFont="1" applyFill="1" applyBorder="1" applyAlignment="1">
      <alignment horizontal="right"/>
    </xf>
    <xf numFmtId="0" fontId="10" fillId="0" borderId="1" xfId="0" applyFont="1" applyBorder="1"/>
    <xf numFmtId="0" fontId="10" fillId="0" borderId="7" xfId="0" applyFont="1" applyBorder="1" applyAlignment="1">
      <alignment horizontal="right"/>
    </xf>
    <xf numFmtId="0" fontId="0" fillId="0" borderId="7" xfId="0" applyFont="1" applyFill="1" applyBorder="1" applyAlignment="1">
      <alignment horizontal="left" vertical="top" wrapText="1"/>
    </xf>
    <xf numFmtId="0" fontId="14" fillId="0" borderId="1" xfId="0" applyFont="1" applyBorder="1" applyAlignment="1">
      <alignment vertical="top" wrapText="1"/>
    </xf>
    <xf numFmtId="0" fontId="12" fillId="0" borderId="0" xfId="0" applyFont="1" applyAlignment="1">
      <alignment horizontal="center" vertical="top" wrapText="1"/>
    </xf>
    <xf numFmtId="0" fontId="17" fillId="2" borderId="1" xfId="0" applyFont="1" applyFill="1" applyBorder="1" applyAlignment="1">
      <alignment horizontal="left" vertical="top" wrapText="1"/>
    </xf>
    <xf numFmtId="0" fontId="12" fillId="0" borderId="1" xfId="0" applyFont="1" applyFill="1" applyBorder="1" applyAlignment="1">
      <alignment horizontal="left" vertical="top" wrapText="1"/>
    </xf>
    <xf numFmtId="0" fontId="17" fillId="2" borderId="0" xfId="0" applyFont="1" applyFill="1" applyAlignment="1">
      <alignment horizontal="left" vertical="top" wrapText="1"/>
    </xf>
    <xf numFmtId="0" fontId="12" fillId="0" borderId="0" xfId="0" applyFont="1" applyBorder="1" applyAlignment="1">
      <alignment horizontal="center" vertical="top" wrapText="1"/>
    </xf>
    <xf numFmtId="0" fontId="12" fillId="0" borderId="0" xfId="0" applyFont="1" applyAlignment="1">
      <alignment horizontal="left" vertical="top" wrapText="1"/>
    </xf>
    <xf numFmtId="1" fontId="12" fillId="0" borderId="0" xfId="0" applyNumberFormat="1" applyFont="1" applyAlignment="1">
      <alignment horizontal="left" vertical="top" wrapText="1"/>
    </xf>
    <xf numFmtId="0" fontId="12" fillId="0" borderId="0" xfId="0" applyFont="1" applyFill="1" applyAlignment="1">
      <alignment horizontal="left" vertical="top" wrapText="1"/>
    </xf>
    <xf numFmtId="0" fontId="12" fillId="0" borderId="1" xfId="0" applyFont="1" applyBorder="1" applyAlignment="1">
      <alignment horizontal="left" vertical="top" wrapText="1"/>
    </xf>
    <xf numFmtId="0" fontId="12" fillId="2" borderId="14" xfId="0" applyFont="1" applyFill="1" applyBorder="1" applyAlignment="1">
      <alignment horizontal="center" vertical="top" wrapText="1"/>
    </xf>
    <xf numFmtId="0" fontId="12" fillId="0" borderId="9" xfId="0" applyFont="1" applyBorder="1" applyAlignment="1">
      <alignment horizontal="center" vertical="top" wrapText="1"/>
    </xf>
    <xf numFmtId="0" fontId="12" fillId="0" borderId="3" xfId="0" applyFont="1" applyBorder="1" applyAlignment="1">
      <alignment horizontal="center" vertical="top" wrapText="1"/>
    </xf>
    <xf numFmtId="0" fontId="12" fillId="4" borderId="1" xfId="0" applyFont="1" applyFill="1" applyBorder="1" applyAlignment="1">
      <alignment horizontal="center" vertical="top" wrapText="1"/>
    </xf>
    <xf numFmtId="0" fontId="0" fillId="0" borderId="0" xfId="0" applyBorder="1"/>
    <xf numFmtId="0" fontId="0" fillId="0" borderId="0" xfId="0" applyFill="1" applyBorder="1" applyAlignment="1">
      <alignment horizontal="left"/>
    </xf>
    <xf numFmtId="0" fontId="20" fillId="0" borderId="0" xfId="0" applyFont="1"/>
    <xf numFmtId="0" fontId="1" fillId="0" borderId="0" xfId="0" applyFont="1"/>
    <xf numFmtId="0" fontId="16" fillId="2" borderId="4" xfId="0" applyFont="1" applyFill="1" applyBorder="1" applyAlignment="1">
      <alignment horizontal="center" vertical="top" wrapText="1"/>
    </xf>
    <xf numFmtId="20" fontId="12" fillId="0" borderId="0" xfId="0" applyNumberFormat="1" applyFont="1" applyAlignment="1">
      <alignment horizontal="center" vertical="top" wrapText="1"/>
    </xf>
    <xf numFmtId="14" fontId="12" fillId="0" borderId="0" xfId="0" applyNumberFormat="1" applyFont="1" applyAlignment="1">
      <alignment horizontal="center" vertical="top" wrapText="1"/>
    </xf>
    <xf numFmtId="0" fontId="13" fillId="2" borderId="1" xfId="0" applyFont="1" applyFill="1" applyBorder="1" applyAlignment="1">
      <alignment horizontal="left" vertical="top" wrapText="1"/>
    </xf>
    <xf numFmtId="0" fontId="13" fillId="0" borderId="0" xfId="0" applyFont="1" applyAlignment="1">
      <alignment horizontal="left" vertical="top" wrapText="1"/>
    </xf>
    <xf numFmtId="0" fontId="0" fillId="0" borderId="0" xfId="0" applyAlignment="1">
      <alignment vertical="top" wrapText="1"/>
    </xf>
    <xf numFmtId="0" fontId="17" fillId="2" borderId="3" xfId="0" applyFont="1" applyFill="1" applyBorder="1" applyAlignment="1">
      <alignment horizontal="left" vertical="top" wrapText="1"/>
    </xf>
    <xf numFmtId="0" fontId="2" fillId="2" borderId="0" xfId="0" applyFont="1" applyFill="1" applyBorder="1" applyAlignment="1" applyProtection="1">
      <alignment horizontal="center"/>
      <protection locked="0"/>
    </xf>
    <xf numFmtId="0" fontId="19" fillId="2" borderId="0" xfId="0" applyFont="1" applyFill="1" applyAlignment="1">
      <alignment horizontal="left" vertical="top" wrapText="1"/>
    </xf>
    <xf numFmtId="0" fontId="16" fillId="2" borderId="4" xfId="0" applyFont="1" applyFill="1" applyBorder="1" applyAlignment="1">
      <alignment horizontal="left" vertical="top" wrapText="1"/>
    </xf>
    <xf numFmtId="0" fontId="11" fillId="0" borderId="4" xfId="0" applyFont="1" applyBorder="1" applyAlignment="1">
      <alignment horizontal="center" vertical="top" wrapText="1"/>
    </xf>
    <xf numFmtId="0" fontId="17" fillId="2" borderId="4" xfId="0" applyFont="1" applyFill="1" applyBorder="1" applyAlignment="1">
      <alignment horizontal="left" vertical="top" wrapText="1"/>
    </xf>
    <xf numFmtId="0" fontId="17" fillId="2" borderId="4" xfId="0" applyFont="1" applyFill="1" applyBorder="1" applyAlignment="1">
      <alignment horizontal="center" vertical="top" wrapText="1"/>
    </xf>
    <xf numFmtId="0" fontId="11" fillId="2" borderId="11" xfId="0" applyFont="1" applyFill="1" applyBorder="1" applyAlignment="1">
      <alignment horizontal="left" vertical="top" wrapText="1"/>
    </xf>
    <xf numFmtId="0" fontId="12" fillId="2" borderId="3" xfId="0" applyFont="1" applyFill="1" applyBorder="1" applyAlignment="1">
      <alignment horizontal="center" vertical="top" wrapText="1"/>
    </xf>
    <xf numFmtId="0" fontId="12" fillId="2" borderId="13" xfId="0" applyFont="1" applyFill="1" applyBorder="1" applyAlignment="1">
      <alignment horizontal="center" vertical="top" wrapText="1"/>
    </xf>
    <xf numFmtId="0" fontId="12" fillId="2" borderId="2" xfId="0" applyFont="1" applyFill="1" applyBorder="1" applyAlignment="1">
      <alignment horizontal="center" vertical="top" wrapText="1"/>
    </xf>
    <xf numFmtId="0" fontId="12" fillId="2" borderId="9" xfId="0" applyFont="1" applyFill="1" applyBorder="1" applyAlignment="1">
      <alignment horizontal="center" vertical="top" wrapText="1"/>
    </xf>
    <xf numFmtId="0" fontId="12" fillId="2" borderId="12" xfId="0" applyFont="1" applyFill="1" applyBorder="1" applyAlignment="1">
      <alignment horizontal="center" vertical="top" wrapText="1"/>
    </xf>
    <xf numFmtId="0" fontId="12" fillId="0" borderId="0" xfId="0" applyFont="1" applyBorder="1" applyAlignment="1">
      <alignment horizontal="left" vertical="top" wrapText="1"/>
    </xf>
    <xf numFmtId="1" fontId="16" fillId="0" borderId="1" xfId="0" applyNumberFormat="1" applyFont="1" applyFill="1" applyBorder="1" applyAlignment="1">
      <alignment horizontal="left" vertical="top" wrapText="1"/>
    </xf>
    <xf numFmtId="0" fontId="12" fillId="4" borderId="0" xfId="0" applyFont="1" applyFill="1" applyAlignment="1">
      <alignment horizontal="center" vertical="top" wrapText="1"/>
    </xf>
    <xf numFmtId="0" fontId="12" fillId="4" borderId="0" xfId="0" applyFont="1" applyFill="1" applyAlignment="1">
      <alignment horizontal="left" vertical="top" wrapText="1"/>
    </xf>
    <xf numFmtId="1" fontId="17" fillId="0" borderId="1" xfId="0" applyNumberFormat="1" applyFont="1" applyFill="1" applyBorder="1" applyAlignment="1">
      <alignment horizontal="left" vertical="top" wrapText="1"/>
    </xf>
    <xf numFmtId="1" fontId="12" fillId="4" borderId="0" xfId="0" applyNumberFormat="1" applyFont="1" applyFill="1" applyAlignment="1">
      <alignment horizontal="left" vertical="top" wrapText="1"/>
    </xf>
    <xf numFmtId="1" fontId="12" fillId="0" borderId="0" xfId="0" applyNumberFormat="1" applyFont="1" applyFill="1" applyAlignment="1">
      <alignment horizontal="left" vertical="top" wrapText="1"/>
    </xf>
    <xf numFmtId="0" fontId="12" fillId="0" borderId="0" xfId="0" applyFont="1" applyFill="1" applyAlignment="1">
      <alignment horizontal="center" vertical="top" wrapText="1"/>
    </xf>
    <xf numFmtId="0" fontId="12" fillId="2" borderId="0" xfId="0" applyFont="1" applyFill="1" applyAlignment="1">
      <alignment horizontal="left" vertical="top" wrapText="1"/>
    </xf>
    <xf numFmtId="0" fontId="0" fillId="0" borderId="0" xfId="0" applyFont="1" applyAlignment="1">
      <alignment vertical="top" wrapText="1"/>
    </xf>
    <xf numFmtId="0" fontId="17" fillId="2" borderId="9" xfId="0" applyFont="1" applyFill="1" applyBorder="1" applyAlignment="1">
      <alignment horizontal="center" vertical="top" wrapText="1"/>
    </xf>
    <xf numFmtId="0" fontId="17" fillId="0" borderId="1" xfId="0" applyFont="1" applyBorder="1" applyAlignment="1">
      <alignment horizontal="left" vertical="top" wrapText="1"/>
    </xf>
    <xf numFmtId="0" fontId="17" fillId="0" borderId="0" xfId="0" applyFont="1" applyAlignment="1">
      <alignment horizontal="center" vertical="top" wrapText="1"/>
    </xf>
    <xf numFmtId="0" fontId="17" fillId="0" borderId="0" xfId="0" applyFont="1" applyFill="1" applyBorder="1" applyAlignment="1">
      <alignment horizontal="center" vertical="top" wrapText="1"/>
    </xf>
    <xf numFmtId="0" fontId="17" fillId="0" borderId="0" xfId="0" applyFont="1" applyBorder="1" applyAlignment="1">
      <alignment horizontal="center" vertical="top" wrapText="1"/>
    </xf>
    <xf numFmtId="0" fontId="17" fillId="0" borderId="0" xfId="0" applyFont="1" applyAlignment="1">
      <alignment horizontal="left" vertical="top" wrapText="1"/>
    </xf>
    <xf numFmtId="1" fontId="17" fillId="0" borderId="0" xfId="0" applyNumberFormat="1" applyFont="1" applyAlignment="1">
      <alignment horizontal="left" vertical="top" wrapText="1"/>
    </xf>
    <xf numFmtId="0" fontId="12" fillId="4" borderId="6" xfId="0" applyFont="1" applyFill="1" applyBorder="1" applyAlignment="1">
      <alignment horizontal="center" vertical="top" wrapText="1"/>
    </xf>
    <xf numFmtId="0" fontId="12" fillId="0" borderId="1" xfId="0" applyFont="1" applyFill="1" applyBorder="1" applyAlignment="1">
      <alignment horizontal="center" vertical="top" wrapText="1"/>
    </xf>
    <xf numFmtId="0" fontId="17" fillId="4" borderId="1" xfId="0" applyFont="1" applyFill="1" applyBorder="1" applyAlignment="1">
      <alignment horizontal="center" vertical="top" wrapText="1"/>
    </xf>
    <xf numFmtId="0" fontId="6" fillId="0" borderId="0" xfId="1" applyAlignment="1" applyProtection="1"/>
    <xf numFmtId="0" fontId="12" fillId="0" borderId="4" xfId="0" applyFont="1" applyBorder="1" applyAlignment="1">
      <alignment horizontal="left" vertical="top" wrapText="1"/>
    </xf>
    <xf numFmtId="0" fontId="11" fillId="0" borderId="4" xfId="0" applyFont="1" applyBorder="1" applyAlignment="1">
      <alignment horizontal="center" vertical="top" wrapText="1"/>
    </xf>
    <xf numFmtId="0" fontId="16" fillId="0" borderId="15" xfId="0" applyFont="1" applyFill="1" applyBorder="1" applyAlignment="1">
      <alignment horizontal="center" vertical="top" wrapText="1"/>
    </xf>
    <xf numFmtId="0" fontId="20" fillId="0" borderId="0" xfId="0" applyFont="1" applyAlignment="1">
      <alignment horizontal="center" vertical="top" wrapText="1"/>
    </xf>
    <xf numFmtId="0" fontId="0" fillId="0" borderId="0" xfId="0" applyAlignment="1">
      <alignment horizontal="center" vertical="top" wrapText="1"/>
    </xf>
    <xf numFmtId="1" fontId="7" fillId="0" borderId="1" xfId="0" applyNumberFormat="1" applyFont="1" applyFill="1" applyBorder="1" applyAlignment="1">
      <alignment horizontal="center"/>
    </xf>
    <xf numFmtId="20" fontId="12" fillId="0" borderId="0" xfId="0" applyNumberFormat="1" applyFont="1" applyFill="1" applyAlignment="1">
      <alignment horizontal="center" vertical="top" wrapText="1"/>
    </xf>
    <xf numFmtId="14" fontId="12" fillId="0" borderId="0" xfId="0" applyNumberFormat="1" applyFont="1" applyFill="1" applyAlignment="1">
      <alignment horizontal="center" vertical="top" wrapText="1"/>
    </xf>
    <xf numFmtId="0" fontId="12" fillId="0" borderId="13" xfId="0" applyFont="1" applyFill="1" applyBorder="1" applyAlignment="1">
      <alignment horizontal="center" vertical="top" wrapText="1"/>
    </xf>
    <xf numFmtId="0" fontId="20" fillId="0" borderId="1" xfId="0" applyFont="1" applyFill="1" applyBorder="1" applyAlignment="1">
      <alignment horizontal="left" vertical="top" wrapText="1"/>
    </xf>
    <xf numFmtId="0" fontId="12" fillId="0" borderId="0" xfId="0" applyFont="1" applyFill="1" applyBorder="1" applyAlignment="1">
      <alignment horizontal="center" vertical="top" wrapText="1"/>
    </xf>
    <xf numFmtId="0" fontId="2" fillId="2" borderId="1" xfId="0" applyFont="1" applyFill="1" applyBorder="1" applyAlignment="1">
      <alignment horizontal="center" wrapText="1"/>
    </xf>
    <xf numFmtId="0" fontId="2" fillId="0" borderId="0" xfId="0" applyFont="1"/>
    <xf numFmtId="1" fontId="2" fillId="0" borderId="1" xfId="0" applyNumberFormat="1" applyFont="1" applyFill="1" applyBorder="1" applyAlignment="1">
      <alignment horizontal="center"/>
    </xf>
    <xf numFmtId="0" fontId="0" fillId="0" borderId="0" xfId="0" applyFill="1"/>
    <xf numFmtId="1" fontId="2" fillId="0" borderId="0" xfId="0" applyNumberFormat="1" applyFont="1" applyFill="1"/>
    <xf numFmtId="0" fontId="0" fillId="0" borderId="1" xfId="0" applyFont="1" applyFill="1" applyBorder="1" applyAlignment="1">
      <alignment vertical="top" wrapText="1"/>
    </xf>
    <xf numFmtId="0" fontId="0" fillId="2" borderId="0" xfId="0" applyFill="1" applyAlignment="1" applyProtection="1">
      <alignment vertical="top" wrapText="1"/>
      <protection locked="0"/>
    </xf>
    <xf numFmtId="0" fontId="0" fillId="0" borderId="0" xfId="0" applyAlignment="1">
      <alignment wrapText="1"/>
    </xf>
    <xf numFmtId="0" fontId="0" fillId="2" borderId="0" xfId="0" applyFill="1" applyAlignment="1" applyProtection="1">
      <alignment wrapText="1"/>
      <protection locked="0"/>
    </xf>
    <xf numFmtId="0" fontId="0" fillId="0" borderId="0" xfId="0" applyAlignment="1">
      <alignment vertical="top" wrapText="1"/>
    </xf>
    <xf numFmtId="0" fontId="16" fillId="2" borderId="15" xfId="0" applyFont="1" applyFill="1" applyBorder="1" applyAlignment="1">
      <alignment horizontal="center" vertical="top" wrapText="1"/>
    </xf>
    <xf numFmtId="0" fontId="0" fillId="0" borderId="16" xfId="0" applyBorder="1" applyAlignment="1">
      <alignment horizontal="center" vertical="top" wrapText="1"/>
    </xf>
    <xf numFmtId="0" fontId="19" fillId="2" borderId="6" xfId="0" applyFont="1" applyFill="1" applyBorder="1" applyAlignment="1">
      <alignment horizontal="left" vertical="top" wrapText="1"/>
    </xf>
    <xf numFmtId="0" fontId="19" fillId="2" borderId="10" xfId="0" applyFont="1" applyFill="1" applyBorder="1" applyAlignment="1">
      <alignment horizontal="left" vertical="top" wrapText="1"/>
    </xf>
    <xf numFmtId="0" fontId="12" fillId="0" borderId="4" xfId="0" applyFont="1" applyBorder="1" applyAlignment="1">
      <alignment horizontal="center" vertical="top" wrapText="1"/>
    </xf>
    <xf numFmtId="0" fontId="11" fillId="0" borderId="4" xfId="0" applyFont="1" applyBorder="1" applyAlignment="1">
      <alignment horizontal="center" vertical="top" wrapText="1"/>
    </xf>
    <xf numFmtId="0" fontId="16" fillId="0" borderId="15" xfId="0" applyFont="1" applyFill="1" applyBorder="1" applyAlignment="1">
      <alignment horizontal="center" vertical="top" wrapText="1"/>
    </xf>
    <xf numFmtId="0" fontId="0" fillId="0" borderId="15" xfId="0" applyBorder="1" applyAlignment="1">
      <alignment horizontal="center" vertical="top" wrapText="1"/>
    </xf>
    <xf numFmtId="0" fontId="11" fillId="0" borderId="15" xfId="0" applyFont="1" applyBorder="1" applyAlignment="1">
      <alignment horizontal="center" vertical="top" wrapText="1"/>
    </xf>
    <xf numFmtId="0" fontId="0" fillId="0" borderId="17" xfId="0" applyBorder="1" applyAlignment="1">
      <alignment horizontal="center" vertical="top" wrapText="1"/>
    </xf>
    <xf numFmtId="0" fontId="17" fillId="2" borderId="15" xfId="0" applyFont="1" applyFill="1" applyBorder="1" applyAlignment="1">
      <alignment horizontal="left" vertical="top" wrapText="1"/>
    </xf>
    <xf numFmtId="0" fontId="0" fillId="0" borderId="17"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vertical="top" wrapText="1"/>
    </xf>
    <xf numFmtId="0" fontId="0" fillId="0" borderId="16" xfId="0" applyBorder="1" applyAlignment="1">
      <alignment vertical="top" wrapText="1"/>
    </xf>
    <xf numFmtId="0" fontId="12" fillId="0" borderId="15" xfId="0" applyFont="1" applyBorder="1" applyAlignment="1">
      <alignment horizontal="left" vertical="top" wrapText="1"/>
    </xf>
    <xf numFmtId="0" fontId="17" fillId="0" borderId="15" xfId="0" applyFont="1" applyFill="1" applyBorder="1" applyAlignment="1">
      <alignment horizontal="center" vertical="top" wrapText="1"/>
    </xf>
    <xf numFmtId="0" fontId="17" fillId="2" borderId="15" xfId="0" applyFont="1" applyFill="1" applyBorder="1" applyAlignment="1">
      <alignment horizontal="center" vertical="top" wrapText="1"/>
    </xf>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2" fillId="2" borderId="7" xfId="0" applyFont="1" applyFill="1" applyBorder="1" applyAlignment="1" applyProtection="1">
      <alignment horizontal="center"/>
      <protection locked="0"/>
    </xf>
    <xf numFmtId="0" fontId="2" fillId="2" borderId="1" xfId="0" applyFont="1" applyFill="1" applyBorder="1" applyAlignment="1">
      <alignment horizontal="left" wrapText="1"/>
    </xf>
    <xf numFmtId="0" fontId="2" fillId="2" borderId="1" xfId="0" applyFont="1" applyFill="1" applyBorder="1" applyAlignment="1">
      <alignment horizontal="center"/>
    </xf>
    <xf numFmtId="0" fontId="2" fillId="2" borderId="5" xfId="0" applyFont="1" applyFill="1" applyBorder="1" applyAlignment="1">
      <alignment horizontal="center" vertical="top" wrapText="1"/>
    </xf>
    <xf numFmtId="0" fontId="2" fillId="2" borderId="6" xfId="0" applyFont="1" applyFill="1" applyBorder="1" applyAlignment="1">
      <alignment horizontal="center" vertical="top" wrapText="1"/>
    </xf>
    <xf numFmtId="0" fontId="0" fillId="0" borderId="7" xfId="0" applyBorder="1" applyAlignment="1">
      <alignment horizontal="center"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11"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21" fillId="0" borderId="1" xfId="0" applyFont="1" applyBorder="1" applyAlignment="1">
      <alignment vertical="top" wrapText="1"/>
    </xf>
    <xf numFmtId="0" fontId="24" fillId="0" borderId="1" xfId="0" applyFont="1" applyBorder="1" applyAlignment="1">
      <alignment horizontal="justify" vertical="top" wrapText="1"/>
    </xf>
    <xf numFmtId="0" fontId="28" fillId="0" borderId="1" xfId="0" applyFont="1" applyBorder="1" applyAlignment="1">
      <alignment vertical="top" wrapText="1"/>
    </xf>
    <xf numFmtId="0" fontId="30" fillId="0" borderId="1" xfId="0" applyFont="1" applyBorder="1" applyAlignment="1">
      <alignment vertical="top" wrapText="1"/>
    </xf>
    <xf numFmtId="0" fontId="3" fillId="0" borderId="8" xfId="0" applyFont="1" applyFill="1" applyBorder="1" applyAlignment="1">
      <alignment horizontal="center" vertical="top" wrapText="1"/>
    </xf>
    <xf numFmtId="0" fontId="2" fillId="0" borderId="9" xfId="0" applyFont="1" applyFill="1" applyBorder="1" applyAlignment="1">
      <alignment horizontal="left" vertical="top" wrapText="1"/>
    </xf>
    <xf numFmtId="0" fontId="11" fillId="4" borderId="0" xfId="0" applyFont="1" applyFill="1" applyAlignment="1">
      <alignment horizontal="center" vertical="top" wrapText="1"/>
    </xf>
    <xf numFmtId="0" fontId="11" fillId="0" borderId="0" xfId="0" applyFont="1" applyFill="1" applyAlignment="1">
      <alignment horizontal="left" vertical="top" wrapText="1"/>
    </xf>
    <xf numFmtId="0" fontId="11" fillId="4" borderId="0" xfId="0" applyFont="1" applyFill="1" applyAlignment="1">
      <alignment horizontal="left" vertical="top" wrapText="1"/>
    </xf>
    <xf numFmtId="0" fontId="11" fillId="0" borderId="0" xfId="0" applyFont="1" applyAlignment="1">
      <alignment horizontal="left" vertical="top" wrapText="1"/>
    </xf>
    <xf numFmtId="0" fontId="16" fillId="0" borderId="0" xfId="0" applyFont="1" applyAlignment="1">
      <alignment horizontal="left" vertical="top" wrapText="1"/>
    </xf>
    <xf numFmtId="0" fontId="0" fillId="0" borderId="1" xfId="0" applyBorder="1"/>
    <xf numFmtId="0" fontId="2" fillId="0" borderId="1" xfId="0" applyFont="1" applyBorder="1"/>
    <xf numFmtId="1" fontId="2" fillId="2" borderId="1" xfId="0" applyNumberFormat="1" applyFont="1" applyFill="1" applyBorder="1" applyAlignment="1">
      <alignment vertical="top" wrapText="1"/>
    </xf>
    <xf numFmtId="0" fontId="37" fillId="0" borderId="0" xfId="0" applyFont="1" applyFill="1" applyAlignment="1">
      <alignment horizontal="left" vertical="top" wrapText="1"/>
    </xf>
    <xf numFmtId="0" fontId="37" fillId="0" borderId="0" xfId="0" applyFont="1" applyFill="1" applyAlignment="1">
      <alignment horizontal="center" vertical="top" wrapText="1"/>
    </xf>
    <xf numFmtId="0" fontId="36" fillId="0" borderId="0" xfId="0" applyFont="1" applyAlignment="1">
      <alignment horizontal="left" vertical="center"/>
    </xf>
    <xf numFmtId="1" fontId="37" fillId="0" borderId="0" xfId="0" applyNumberFormat="1" applyFont="1" applyFill="1" applyAlignment="1">
      <alignment horizontal="left" vertical="top" wrapText="1"/>
    </xf>
  </cellXfs>
  <cellStyles count="2">
    <cellStyle name="Hyperlink" xfId="1" builtinId="8"/>
    <cellStyle name="Normal" xfId="0" builtinId="0"/>
  </cellStyles>
  <dxfs count="29">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ont>
        <color rgb="FFFF000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100" b="1"/>
              <a:t>E</a:t>
            </a:r>
            <a:r>
              <a:rPr lang="en-GB" sz="1100" b="1" baseline="0"/>
              <a:t>xtent to which each recommendation has been met (%)</a:t>
            </a:r>
            <a:endParaRPr lang="en-GB" sz="1100" b="1"/>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300794511295569"/>
          <c:y val="0.16828946043144155"/>
          <c:w val="0.78529923037272709"/>
          <c:h val="0.78529923037272709"/>
        </c:manualLayout>
      </c:layout>
      <c:radarChart>
        <c:radarStyle val="filled"/>
        <c:varyColors val="0"/>
        <c:ser>
          <c:idx val="1"/>
          <c:order val="0"/>
          <c:spPr>
            <a:solidFill>
              <a:schemeClr val="accent2"/>
            </a:solidFill>
            <a:ln>
              <a:noFill/>
            </a:ln>
            <a:effectLst/>
          </c:spPr>
          <c:val>
            <c:numRef>
              <c:f>Summary!$I$12:$S$12</c:f>
              <c:numCache>
                <c:formatCode>General</c:formatCode>
                <c:ptCount val="11"/>
                <c:pt idx="0">
                  <c:v>1</c:v>
                </c:pt>
                <c:pt idx="1">
                  <c:v>12</c:v>
                </c:pt>
                <c:pt idx="2">
                  <c:v>5</c:v>
                </c:pt>
                <c:pt idx="3">
                  <c:v>6</c:v>
                </c:pt>
                <c:pt idx="4">
                  <c:v>3</c:v>
                </c:pt>
                <c:pt idx="5">
                  <c:v>8</c:v>
                </c:pt>
                <c:pt idx="6">
                  <c:v>13</c:v>
                </c:pt>
                <c:pt idx="7">
                  <c:v>9</c:v>
                </c:pt>
                <c:pt idx="8">
                  <c:v>11</c:v>
                </c:pt>
                <c:pt idx="9">
                  <c:v>7</c:v>
                </c:pt>
                <c:pt idx="10">
                  <c:v>14</c:v>
                </c:pt>
              </c:numCache>
            </c:numRef>
          </c:val>
        </c:ser>
        <c:ser>
          <c:idx val="0"/>
          <c:order val="1"/>
          <c:spPr>
            <a:solidFill>
              <a:schemeClr val="accent1"/>
            </a:solidFill>
            <a:ln>
              <a:noFill/>
            </a:ln>
            <a:effectLst/>
          </c:spPr>
          <c:val>
            <c:numRef>
              <c:f>Summary!$I$22:$S$22</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dLbls>
        <c:axId val="336749504"/>
        <c:axId val="336751464"/>
        <c:extLst/>
      </c:radarChart>
      <c:catAx>
        <c:axId val="33674950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6751464"/>
        <c:crosses val="autoZero"/>
        <c:auto val="1"/>
        <c:lblAlgn val="ctr"/>
        <c:lblOffset val="100"/>
        <c:noMultiLvlLbl val="0"/>
      </c:catAx>
      <c:valAx>
        <c:axId val="3367514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67495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accent1">
          <a:alpha val="92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hyperlink" Target="#Recommendations!A1"/><Relationship Id="rId1" Type="http://schemas.openxmlformats.org/officeDocument/2006/relationships/image" Target="../media/image1.png"/><Relationship Id="rId5" Type="http://schemas.openxmlformats.org/officeDocument/2006/relationships/image" Target="../media/image3.png"/><Relationship Id="rId4" Type="http://schemas.openxmlformats.org/officeDocument/2006/relationships/hyperlink" Target="https://www.ncepod.org.uk/2018cictya.html"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Recommendations!A1"/></Relationships>
</file>

<file path=xl/drawings/_rels/drawing3.xml.rels><?xml version="1.0" encoding="UTF-8" standalone="yes"?>
<Relationships xmlns="http://schemas.openxmlformats.org/package/2006/relationships"><Relationship Id="rId8" Type="http://schemas.openxmlformats.org/officeDocument/2006/relationships/hyperlink" Target="#Recommendations!B14"/><Relationship Id="rId13" Type="http://schemas.openxmlformats.org/officeDocument/2006/relationships/hyperlink" Target="#Recommendations!B22"/><Relationship Id="rId18" Type="http://schemas.openxmlformats.org/officeDocument/2006/relationships/hyperlink" Target="#Recommendations!A12"/><Relationship Id="rId26" Type="http://schemas.openxmlformats.org/officeDocument/2006/relationships/hyperlink" Target="#Recommendations!A14"/><Relationship Id="rId3" Type="http://schemas.openxmlformats.org/officeDocument/2006/relationships/hyperlink" Target="#Recommendations!B5"/><Relationship Id="rId21" Type="http://schemas.openxmlformats.org/officeDocument/2006/relationships/hyperlink" Target="#Recommendations!A5"/><Relationship Id="rId7" Type="http://schemas.openxmlformats.org/officeDocument/2006/relationships/hyperlink" Target="#Recommendations!B12"/><Relationship Id="rId12" Type="http://schemas.openxmlformats.org/officeDocument/2006/relationships/hyperlink" Target="#Recommendations!B19"/><Relationship Id="rId17" Type="http://schemas.openxmlformats.org/officeDocument/2006/relationships/hyperlink" Target="#Recommendations!A9"/><Relationship Id="rId25" Type="http://schemas.openxmlformats.org/officeDocument/2006/relationships/hyperlink" Target="#Recommendations!A8"/><Relationship Id="rId2" Type="http://schemas.openxmlformats.org/officeDocument/2006/relationships/image" Target="../media/image2.gif"/><Relationship Id="rId16" Type="http://schemas.openxmlformats.org/officeDocument/2006/relationships/hyperlink" Target="#Recommendations!A6"/><Relationship Id="rId20" Type="http://schemas.openxmlformats.org/officeDocument/2006/relationships/hyperlink" Target="#Recommendations!A7"/><Relationship Id="rId1" Type="http://schemas.openxmlformats.org/officeDocument/2006/relationships/hyperlink" Target="#Recommendations!B6"/><Relationship Id="rId6" Type="http://schemas.openxmlformats.org/officeDocument/2006/relationships/hyperlink" Target="#Recommendations!B10"/><Relationship Id="rId11" Type="http://schemas.openxmlformats.org/officeDocument/2006/relationships/hyperlink" Target="#Recommendations!B18"/><Relationship Id="rId24" Type="http://schemas.openxmlformats.org/officeDocument/2006/relationships/hyperlink" Target="#Recommendations!A11"/><Relationship Id="rId5" Type="http://schemas.openxmlformats.org/officeDocument/2006/relationships/hyperlink" Target="#Recommendations!B8"/><Relationship Id="rId15" Type="http://schemas.openxmlformats.org/officeDocument/2006/relationships/hyperlink" Target="#Recommendations!B24"/><Relationship Id="rId23" Type="http://schemas.openxmlformats.org/officeDocument/2006/relationships/hyperlink" Target="#Recommendations!A3"/><Relationship Id="rId10" Type="http://schemas.openxmlformats.org/officeDocument/2006/relationships/hyperlink" Target="#Recommendations!B15"/><Relationship Id="rId19" Type="http://schemas.openxmlformats.org/officeDocument/2006/relationships/hyperlink" Target="#Recommendations!A10"/><Relationship Id="rId4" Type="http://schemas.openxmlformats.org/officeDocument/2006/relationships/hyperlink" Target="#Recommendations!B4"/><Relationship Id="rId9" Type="http://schemas.openxmlformats.org/officeDocument/2006/relationships/hyperlink" Target="#Recommendations!B16"/><Relationship Id="rId14" Type="http://schemas.openxmlformats.org/officeDocument/2006/relationships/hyperlink" Target="#Recommendations!B23"/><Relationship Id="rId22" Type="http://schemas.openxmlformats.org/officeDocument/2006/relationships/hyperlink" Target="#Recommendations!A13"/></Relationships>
</file>

<file path=xl/drawings/_rels/drawing4.xml.rels><?xml version="1.0" encoding="UTF-8" standalone="yes"?>
<Relationships xmlns="http://schemas.openxmlformats.org/package/2006/relationships"><Relationship Id="rId8" Type="http://schemas.openxmlformats.org/officeDocument/2006/relationships/hyperlink" Target="#Recommendations!A13"/><Relationship Id="rId3" Type="http://schemas.openxmlformats.org/officeDocument/2006/relationships/hyperlink" Target="#Recommendations!A12"/><Relationship Id="rId7" Type="http://schemas.openxmlformats.org/officeDocument/2006/relationships/hyperlink" Target="#Recommendations!A9"/><Relationship Id="rId12" Type="http://schemas.openxmlformats.org/officeDocument/2006/relationships/chart" Target="../charts/chart1.xml"/><Relationship Id="rId2" Type="http://schemas.openxmlformats.org/officeDocument/2006/relationships/image" Target="../media/image4.png"/><Relationship Id="rId1" Type="http://schemas.openxmlformats.org/officeDocument/2006/relationships/hyperlink" Target="#Recommendations!A3"/><Relationship Id="rId6" Type="http://schemas.openxmlformats.org/officeDocument/2006/relationships/hyperlink" Target="#Recommendations!A5"/><Relationship Id="rId11" Type="http://schemas.openxmlformats.org/officeDocument/2006/relationships/hyperlink" Target="#Recommendations!A8"/><Relationship Id="rId5" Type="http://schemas.openxmlformats.org/officeDocument/2006/relationships/hyperlink" Target="#Recommendations!A7"/><Relationship Id="rId10" Type="http://schemas.openxmlformats.org/officeDocument/2006/relationships/hyperlink" Target="#Recommendations!A11"/><Relationship Id="rId4" Type="http://schemas.openxmlformats.org/officeDocument/2006/relationships/hyperlink" Target="#Recommendations!A6"/><Relationship Id="rId9" Type="http://schemas.openxmlformats.org/officeDocument/2006/relationships/hyperlink" Target="#Recommendations!A10"/></Relationships>
</file>

<file path=xl/drawings/drawing1.xml><?xml version="1.0" encoding="utf-8"?>
<xdr:wsDr xmlns:xdr="http://schemas.openxmlformats.org/drawingml/2006/spreadsheetDrawing" xmlns:a="http://schemas.openxmlformats.org/drawingml/2006/main">
  <xdr:twoCellAnchor editAs="oneCell">
    <xdr:from>
      <xdr:col>1</xdr:col>
      <xdr:colOff>1933575</xdr:colOff>
      <xdr:row>0</xdr:row>
      <xdr:rowOff>38100</xdr:rowOff>
    </xdr:from>
    <xdr:to>
      <xdr:col>1</xdr:col>
      <xdr:colOff>3743325</xdr:colOff>
      <xdr:row>2</xdr:row>
      <xdr:rowOff>167447</xdr:rowOff>
    </xdr:to>
    <xdr:pic>
      <xdr:nvPicPr>
        <xdr:cNvPr id="2" name="Picture 1" descr="NCEPOD Logo.bmp">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5629275" y="38100"/>
          <a:ext cx="1809750" cy="510347"/>
        </a:xfrm>
        <a:prstGeom prst="rect">
          <a:avLst/>
        </a:prstGeom>
      </xdr:spPr>
    </xdr:pic>
    <xdr:clientData/>
  </xdr:twoCellAnchor>
  <xdr:twoCellAnchor editAs="oneCell">
    <xdr:from>
      <xdr:col>2</xdr:col>
      <xdr:colOff>104775</xdr:colOff>
      <xdr:row>12</xdr:row>
      <xdr:rowOff>19050</xdr:rowOff>
    </xdr:from>
    <xdr:to>
      <xdr:col>2</xdr:col>
      <xdr:colOff>285750</xdr:colOff>
      <xdr:row>13</xdr:row>
      <xdr:rowOff>857</xdr:rowOff>
    </xdr:to>
    <xdr:pic>
      <xdr:nvPicPr>
        <xdr:cNvPr id="3" name="Picture 63" descr="C:\Users\hfreeth\AppData\Local\Microsoft\Windows\Temporary Internet Files\Content.IE5\XLHOTTUP\MM900254501[1].gif">
          <a:hlinkClick xmlns:r="http://schemas.openxmlformats.org/officeDocument/2006/relationships" r:id="rId2"/>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9182100" y="3667125"/>
          <a:ext cx="180975" cy="172307"/>
        </a:xfrm>
        <a:prstGeom prst="rect">
          <a:avLst/>
        </a:prstGeom>
        <a:noFill/>
      </xdr:spPr>
    </xdr:pic>
    <xdr:clientData/>
  </xdr:twoCellAnchor>
  <xdr:twoCellAnchor>
    <xdr:from>
      <xdr:col>0</xdr:col>
      <xdr:colOff>523875</xdr:colOff>
      <xdr:row>6</xdr:row>
      <xdr:rowOff>152400</xdr:rowOff>
    </xdr:from>
    <xdr:to>
      <xdr:col>0</xdr:col>
      <xdr:colOff>1190625</xdr:colOff>
      <xdr:row>7</xdr:row>
      <xdr:rowOff>533400</xdr:rowOff>
    </xdr:to>
    <xdr:sp macro="" textlink="">
      <xdr:nvSpPr>
        <xdr:cNvPr id="4" name="Text Box 1">
          <a:hlinkClick xmlns:r="http://schemas.openxmlformats.org/officeDocument/2006/relationships" r:id="rId4"/>
          <a:extLst>
            <a:ext uri="{FF2B5EF4-FFF2-40B4-BE49-F238E27FC236}">
              <a16:creationId xmlns="" xmlns:a16="http://schemas.microsoft.com/office/drawing/2014/main" id="{00000000-0008-0000-0000-000004000000}"/>
            </a:ext>
          </a:extLst>
        </xdr:cNvPr>
        <xdr:cNvSpPr txBox="1">
          <a:spLocks noChangeArrowheads="1"/>
        </xdr:cNvSpPr>
      </xdr:nvSpPr>
      <xdr:spPr bwMode="auto">
        <a:xfrm>
          <a:off x="523875" y="1390650"/>
          <a:ext cx="666750" cy="571500"/>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GB" sz="1100" b="0" i="0" u="none" strike="noStrike" baseline="0">
              <a:solidFill>
                <a:srgbClr val="000000"/>
              </a:solidFill>
              <a:latin typeface="Calibri"/>
              <a:cs typeface="Calibri"/>
            </a:rPr>
            <a:t>http://www.ncepod.org.uk/2015gih.htm</a:t>
          </a:r>
        </a:p>
      </xdr:txBody>
    </xdr:sp>
    <xdr:clientData/>
  </xdr:twoCellAnchor>
  <xdr:twoCellAnchor editAs="oneCell">
    <xdr:from>
      <xdr:col>0</xdr:col>
      <xdr:colOff>19050</xdr:colOff>
      <xdr:row>0</xdr:row>
      <xdr:rowOff>19050</xdr:rowOff>
    </xdr:from>
    <xdr:to>
      <xdr:col>0</xdr:col>
      <xdr:colOff>3543300</xdr:colOff>
      <xdr:row>16</xdr:row>
      <xdr:rowOff>30658</xdr:rowOff>
    </xdr:to>
    <xdr:pic>
      <xdr:nvPicPr>
        <xdr:cNvPr id="7" name="Picture 6">
          <a:hlinkClick xmlns:r="http://schemas.openxmlformats.org/officeDocument/2006/relationships" r:id="rId4"/>
        </xdr:cNvPr>
        <xdr:cNvPicPr>
          <a:picLocks noChangeAspect="1"/>
        </xdr:cNvPicPr>
      </xdr:nvPicPr>
      <xdr:blipFill rotWithShape="1">
        <a:blip xmlns:r="http://schemas.openxmlformats.org/officeDocument/2006/relationships" r:embed="rId5"/>
        <a:srcRect l="32960" t="16299" r="33828" b="5117"/>
        <a:stretch/>
      </xdr:blipFill>
      <xdr:spPr>
        <a:xfrm>
          <a:off x="19050" y="19050"/>
          <a:ext cx="3524250" cy="46883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5478187</xdr:colOff>
      <xdr:row>13</xdr:row>
      <xdr:rowOff>20434</xdr:rowOff>
    </xdr:from>
    <xdr:to>
      <xdr:col>0</xdr:col>
      <xdr:colOff>5659162</xdr:colOff>
      <xdr:row>13</xdr:row>
      <xdr:rowOff>192741</xdr:rowOff>
    </xdr:to>
    <xdr:pic>
      <xdr:nvPicPr>
        <xdr:cNvPr id="2" name="Picture 63" descr="C:\Users\hfreeth\AppData\Local\Microsoft\Windows\Temporary Internet Files\Content.IE5\XLHOTTUP\MM900254501[1].gif">
          <a:hlinkClick xmlns:r="http://schemas.openxmlformats.org/officeDocument/2006/relationships" r:id="rId1"/>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78187" y="2392159"/>
          <a:ext cx="180975" cy="172307"/>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25</xdr:col>
      <xdr:colOff>0</xdr:colOff>
      <xdr:row>3</xdr:row>
      <xdr:rowOff>57150</xdr:rowOff>
    </xdr:from>
    <xdr:to>
      <xdr:col>25</xdr:col>
      <xdr:colOff>0</xdr:colOff>
      <xdr:row>3</xdr:row>
      <xdr:rowOff>191357</xdr:rowOff>
    </xdr:to>
    <xdr:pic>
      <xdr:nvPicPr>
        <xdr:cNvPr id="2" name="Picture 63" descr="C:\Users\hfreeth\AppData\Local\Microsoft\Windows\Temporary Internet Files\Content.IE5\XLHOTTUP\MM900254501[1].gif">
          <a:hlinkClick xmlns:r="http://schemas.openxmlformats.org/officeDocument/2006/relationships" r:id="rId1"/>
          <a:extLst>
            <a:ext uri="{FF2B5EF4-FFF2-40B4-BE49-F238E27FC236}">
              <a16:creationId xmlns=""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024800" y="647700"/>
          <a:ext cx="0" cy="134207"/>
        </a:xfrm>
        <a:prstGeom prst="rect">
          <a:avLst/>
        </a:prstGeom>
        <a:noFill/>
      </xdr:spPr>
    </xdr:pic>
    <xdr:clientData/>
  </xdr:twoCellAnchor>
  <xdr:twoCellAnchor editAs="oneCell">
    <xdr:from>
      <xdr:col>18</xdr:col>
      <xdr:colOff>0</xdr:colOff>
      <xdr:row>3</xdr:row>
      <xdr:rowOff>57150</xdr:rowOff>
    </xdr:from>
    <xdr:to>
      <xdr:col>18</xdr:col>
      <xdr:colOff>0</xdr:colOff>
      <xdr:row>3</xdr:row>
      <xdr:rowOff>191357</xdr:rowOff>
    </xdr:to>
    <xdr:pic>
      <xdr:nvPicPr>
        <xdr:cNvPr id="3" name="Picture 63" descr="C:\Users\hfreeth\AppData\Local\Microsoft\Windows\Temporary Internet Files\Content.IE5\XLHOTTUP\MM900254501[1].gif">
          <a:hlinkClick xmlns:r="http://schemas.openxmlformats.org/officeDocument/2006/relationships" r:id="rId3"/>
          <a:extLst>
            <a:ext uri="{FF2B5EF4-FFF2-40B4-BE49-F238E27FC236}">
              <a16:creationId xmlns=""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031950" y="647700"/>
          <a:ext cx="0" cy="134207"/>
        </a:xfrm>
        <a:prstGeom prst="rect">
          <a:avLst/>
        </a:prstGeom>
        <a:noFill/>
      </xdr:spPr>
    </xdr:pic>
    <xdr:clientData/>
  </xdr:twoCellAnchor>
  <xdr:twoCellAnchor editAs="oneCell">
    <xdr:from>
      <xdr:col>25</xdr:col>
      <xdr:colOff>0</xdr:colOff>
      <xdr:row>3</xdr:row>
      <xdr:rowOff>57150</xdr:rowOff>
    </xdr:from>
    <xdr:to>
      <xdr:col>25</xdr:col>
      <xdr:colOff>0</xdr:colOff>
      <xdr:row>3</xdr:row>
      <xdr:rowOff>191357</xdr:rowOff>
    </xdr:to>
    <xdr:pic>
      <xdr:nvPicPr>
        <xdr:cNvPr id="4" name="Picture 63" descr="C:\Users\hfreeth\AppData\Local\Microsoft\Windows\Temporary Internet Files\Content.IE5\XLHOTTUP\MM900254501[1].gif">
          <a:hlinkClick xmlns:r="http://schemas.openxmlformats.org/officeDocument/2006/relationships" r:id="rId4"/>
          <a:extLst>
            <a:ext uri="{FF2B5EF4-FFF2-40B4-BE49-F238E27FC236}">
              <a16:creationId xmlns=""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718750" y="647700"/>
          <a:ext cx="0" cy="134207"/>
        </a:xfrm>
        <a:prstGeom prst="rect">
          <a:avLst/>
        </a:prstGeom>
        <a:noFill/>
      </xdr:spPr>
    </xdr:pic>
    <xdr:clientData/>
  </xdr:twoCellAnchor>
  <xdr:twoCellAnchor editAs="oneCell">
    <xdr:from>
      <xdr:col>25</xdr:col>
      <xdr:colOff>0</xdr:colOff>
      <xdr:row>3</xdr:row>
      <xdr:rowOff>57150</xdr:rowOff>
    </xdr:from>
    <xdr:to>
      <xdr:col>25</xdr:col>
      <xdr:colOff>0</xdr:colOff>
      <xdr:row>3</xdr:row>
      <xdr:rowOff>191357</xdr:rowOff>
    </xdr:to>
    <xdr:pic>
      <xdr:nvPicPr>
        <xdr:cNvPr id="5"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718750" y="647700"/>
          <a:ext cx="0" cy="134207"/>
        </a:xfrm>
        <a:prstGeom prst="rect">
          <a:avLst/>
        </a:prstGeom>
        <a:noFill/>
      </xdr:spPr>
    </xdr:pic>
    <xdr:clientData/>
  </xdr:twoCellAnchor>
  <xdr:twoCellAnchor editAs="oneCell">
    <xdr:from>
      <xdr:col>25</xdr:col>
      <xdr:colOff>0</xdr:colOff>
      <xdr:row>3</xdr:row>
      <xdr:rowOff>57150</xdr:rowOff>
    </xdr:from>
    <xdr:to>
      <xdr:col>25</xdr:col>
      <xdr:colOff>0</xdr:colOff>
      <xdr:row>3</xdr:row>
      <xdr:rowOff>191357</xdr:rowOff>
    </xdr:to>
    <xdr:pic>
      <xdr:nvPicPr>
        <xdr:cNvPr id="6" name="Picture 63" descr="C:\Users\hfreeth\AppData\Local\Microsoft\Windows\Temporary Internet Files\Content.IE5\XLHOTTUP\MM900254501[1].gif">
          <a:hlinkClick xmlns:r="http://schemas.openxmlformats.org/officeDocument/2006/relationships" r:id="rId6"/>
          <a:extLst>
            <a:ext uri="{FF2B5EF4-FFF2-40B4-BE49-F238E27FC236}">
              <a16:creationId xmlns=""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25</xdr:col>
      <xdr:colOff>0</xdr:colOff>
      <xdr:row>3</xdr:row>
      <xdr:rowOff>57150</xdr:rowOff>
    </xdr:from>
    <xdr:to>
      <xdr:col>25</xdr:col>
      <xdr:colOff>0</xdr:colOff>
      <xdr:row>3</xdr:row>
      <xdr:rowOff>191357</xdr:rowOff>
    </xdr:to>
    <xdr:pic>
      <xdr:nvPicPr>
        <xdr:cNvPr id="7" name="Picture 63" descr="C:\Users\hfreeth\AppData\Local\Microsoft\Windows\Temporary Internet Files\Content.IE5\XLHOTTUP\MM900254501[1].gif">
          <a:hlinkClick xmlns:r="http://schemas.openxmlformats.org/officeDocument/2006/relationships" r:id="rId6"/>
          <a:extLst>
            <a:ext uri="{FF2B5EF4-FFF2-40B4-BE49-F238E27FC236}">
              <a16:creationId xmlns=""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25</xdr:col>
      <xdr:colOff>0</xdr:colOff>
      <xdr:row>3</xdr:row>
      <xdr:rowOff>57150</xdr:rowOff>
    </xdr:from>
    <xdr:to>
      <xdr:col>25</xdr:col>
      <xdr:colOff>0</xdr:colOff>
      <xdr:row>3</xdr:row>
      <xdr:rowOff>191357</xdr:rowOff>
    </xdr:to>
    <xdr:pic>
      <xdr:nvPicPr>
        <xdr:cNvPr id="8" name="Picture 63" descr="C:\Users\hfreeth\AppData\Local\Microsoft\Windows\Temporary Internet Files\Content.IE5\XLHOTTUP\MM900254501[1].gif">
          <a:hlinkClick xmlns:r="http://schemas.openxmlformats.org/officeDocument/2006/relationships" r:id="rId7"/>
          <a:extLst>
            <a:ext uri="{FF2B5EF4-FFF2-40B4-BE49-F238E27FC236}">
              <a16:creationId xmlns=""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25</xdr:col>
      <xdr:colOff>0</xdr:colOff>
      <xdr:row>3</xdr:row>
      <xdr:rowOff>57150</xdr:rowOff>
    </xdr:from>
    <xdr:to>
      <xdr:col>25</xdr:col>
      <xdr:colOff>0</xdr:colOff>
      <xdr:row>3</xdr:row>
      <xdr:rowOff>191357</xdr:rowOff>
    </xdr:to>
    <xdr:pic>
      <xdr:nvPicPr>
        <xdr:cNvPr id="9" name="Picture 63" descr="C:\Users\hfreeth\AppData\Local\Microsoft\Windows\Temporary Internet Files\Content.IE5\XLHOTTUP\MM900254501[1].gif">
          <a:hlinkClick xmlns:r="http://schemas.openxmlformats.org/officeDocument/2006/relationships" r:id="rId8"/>
          <a:extLst>
            <a:ext uri="{FF2B5EF4-FFF2-40B4-BE49-F238E27FC236}">
              <a16:creationId xmlns=""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25</xdr:col>
      <xdr:colOff>0</xdr:colOff>
      <xdr:row>3</xdr:row>
      <xdr:rowOff>57150</xdr:rowOff>
    </xdr:from>
    <xdr:to>
      <xdr:col>25</xdr:col>
      <xdr:colOff>0</xdr:colOff>
      <xdr:row>3</xdr:row>
      <xdr:rowOff>191357</xdr:rowOff>
    </xdr:to>
    <xdr:pic>
      <xdr:nvPicPr>
        <xdr:cNvPr id="10" name="Picture 63" descr="C:\Users\hfreeth\AppData\Local\Microsoft\Windows\Temporary Internet Files\Content.IE5\XLHOTTUP\MM900254501[1].gif">
          <a:hlinkClick xmlns:r="http://schemas.openxmlformats.org/officeDocument/2006/relationships" r:id="rId8"/>
          <a:extLst>
            <a:ext uri="{FF2B5EF4-FFF2-40B4-BE49-F238E27FC236}">
              <a16:creationId xmlns="" xmlns:a16="http://schemas.microsoft.com/office/drawing/2014/main" id="{00000000-0008-0000-04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25</xdr:col>
      <xdr:colOff>0</xdr:colOff>
      <xdr:row>3</xdr:row>
      <xdr:rowOff>57150</xdr:rowOff>
    </xdr:from>
    <xdr:to>
      <xdr:col>25</xdr:col>
      <xdr:colOff>0</xdr:colOff>
      <xdr:row>3</xdr:row>
      <xdr:rowOff>191357</xdr:rowOff>
    </xdr:to>
    <xdr:pic>
      <xdr:nvPicPr>
        <xdr:cNvPr id="11" name="Picture 63" descr="C:\Users\hfreeth\AppData\Local\Microsoft\Windows\Temporary Internet Files\Content.IE5\XLHOTTUP\MM900254501[1].gif">
          <a:hlinkClick xmlns:r="http://schemas.openxmlformats.org/officeDocument/2006/relationships" r:id="rId8"/>
          <a:extLst>
            <a:ext uri="{FF2B5EF4-FFF2-40B4-BE49-F238E27FC236}">
              <a16:creationId xmlns="" xmlns:a16="http://schemas.microsoft.com/office/drawing/2014/main" id="{00000000-0008-0000-0400-00000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25</xdr:col>
      <xdr:colOff>0</xdr:colOff>
      <xdr:row>3</xdr:row>
      <xdr:rowOff>57150</xdr:rowOff>
    </xdr:from>
    <xdr:to>
      <xdr:col>25</xdr:col>
      <xdr:colOff>0</xdr:colOff>
      <xdr:row>3</xdr:row>
      <xdr:rowOff>191357</xdr:rowOff>
    </xdr:to>
    <xdr:pic>
      <xdr:nvPicPr>
        <xdr:cNvPr id="12" name="Picture 63" descr="C:\Users\hfreeth\AppData\Local\Microsoft\Windows\Temporary Internet Files\Content.IE5\XLHOTTUP\MM900254501[1].gif">
          <a:hlinkClick xmlns:r="http://schemas.openxmlformats.org/officeDocument/2006/relationships" r:id="rId8"/>
          <a:extLst>
            <a:ext uri="{FF2B5EF4-FFF2-40B4-BE49-F238E27FC236}">
              <a16:creationId xmlns="" xmlns:a16="http://schemas.microsoft.com/office/drawing/2014/main" id="{00000000-0008-0000-0400-00000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25</xdr:col>
      <xdr:colOff>0</xdr:colOff>
      <xdr:row>3</xdr:row>
      <xdr:rowOff>57150</xdr:rowOff>
    </xdr:from>
    <xdr:to>
      <xdr:col>25</xdr:col>
      <xdr:colOff>0</xdr:colOff>
      <xdr:row>3</xdr:row>
      <xdr:rowOff>191357</xdr:rowOff>
    </xdr:to>
    <xdr:pic>
      <xdr:nvPicPr>
        <xdr:cNvPr id="13" name="Picture 63" descr="C:\Users\hfreeth\AppData\Local\Microsoft\Windows\Temporary Internet Files\Content.IE5\XLHOTTUP\MM900254501[1].gif">
          <a:hlinkClick xmlns:r="http://schemas.openxmlformats.org/officeDocument/2006/relationships" r:id="rId9"/>
          <a:extLst>
            <a:ext uri="{FF2B5EF4-FFF2-40B4-BE49-F238E27FC236}">
              <a16:creationId xmlns="" xmlns:a16="http://schemas.microsoft.com/office/drawing/2014/main" id="{00000000-0008-0000-0400-00000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25</xdr:col>
      <xdr:colOff>0</xdr:colOff>
      <xdr:row>3</xdr:row>
      <xdr:rowOff>57150</xdr:rowOff>
    </xdr:from>
    <xdr:to>
      <xdr:col>25</xdr:col>
      <xdr:colOff>0</xdr:colOff>
      <xdr:row>3</xdr:row>
      <xdr:rowOff>191357</xdr:rowOff>
    </xdr:to>
    <xdr:pic>
      <xdr:nvPicPr>
        <xdr:cNvPr id="14" name="Picture 63" descr="C:\Users\hfreeth\AppData\Local\Microsoft\Windows\Temporary Internet Files\Content.IE5\XLHOTTUP\MM900254501[1].gif">
          <a:hlinkClick xmlns:r="http://schemas.openxmlformats.org/officeDocument/2006/relationships" r:id="rId10"/>
          <a:extLst>
            <a:ext uri="{FF2B5EF4-FFF2-40B4-BE49-F238E27FC236}">
              <a16:creationId xmlns="" xmlns:a16="http://schemas.microsoft.com/office/drawing/2014/main" id="{00000000-0008-0000-0400-00000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25</xdr:col>
      <xdr:colOff>0</xdr:colOff>
      <xdr:row>3</xdr:row>
      <xdr:rowOff>57150</xdr:rowOff>
    </xdr:from>
    <xdr:to>
      <xdr:col>25</xdr:col>
      <xdr:colOff>0</xdr:colOff>
      <xdr:row>3</xdr:row>
      <xdr:rowOff>191357</xdr:rowOff>
    </xdr:to>
    <xdr:pic>
      <xdr:nvPicPr>
        <xdr:cNvPr id="15" name="Picture 63" descr="C:\Users\hfreeth\AppData\Local\Microsoft\Windows\Temporary Internet Files\Content.IE5\XLHOTTUP\MM900254501[1].gif">
          <a:hlinkClick xmlns:r="http://schemas.openxmlformats.org/officeDocument/2006/relationships" r:id="rId10"/>
          <a:extLst>
            <a:ext uri="{FF2B5EF4-FFF2-40B4-BE49-F238E27FC236}">
              <a16:creationId xmlns="" xmlns:a16="http://schemas.microsoft.com/office/drawing/2014/main" id="{00000000-0008-0000-0400-00000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25</xdr:col>
      <xdr:colOff>0</xdr:colOff>
      <xdr:row>3</xdr:row>
      <xdr:rowOff>57150</xdr:rowOff>
    </xdr:from>
    <xdr:to>
      <xdr:col>25</xdr:col>
      <xdr:colOff>0</xdr:colOff>
      <xdr:row>3</xdr:row>
      <xdr:rowOff>191357</xdr:rowOff>
    </xdr:to>
    <xdr:pic>
      <xdr:nvPicPr>
        <xdr:cNvPr id="16" name="Picture 63" descr="C:\Users\hfreeth\AppData\Local\Microsoft\Windows\Temporary Internet Files\Content.IE5\XLHOTTUP\MM900254501[1].gif">
          <a:hlinkClick xmlns:r="http://schemas.openxmlformats.org/officeDocument/2006/relationships" r:id="rId10"/>
          <a:extLst>
            <a:ext uri="{FF2B5EF4-FFF2-40B4-BE49-F238E27FC236}">
              <a16:creationId xmlns="" xmlns:a16="http://schemas.microsoft.com/office/drawing/2014/main" id="{00000000-0008-0000-0400-00001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25</xdr:col>
      <xdr:colOff>0</xdr:colOff>
      <xdr:row>3</xdr:row>
      <xdr:rowOff>57150</xdr:rowOff>
    </xdr:from>
    <xdr:to>
      <xdr:col>25</xdr:col>
      <xdr:colOff>0</xdr:colOff>
      <xdr:row>3</xdr:row>
      <xdr:rowOff>191357</xdr:rowOff>
    </xdr:to>
    <xdr:pic>
      <xdr:nvPicPr>
        <xdr:cNvPr id="17" name="Picture 63" descr="C:\Users\hfreeth\AppData\Local\Microsoft\Windows\Temporary Internet Files\Content.IE5\XLHOTTUP\MM900254501[1].gif">
          <a:hlinkClick xmlns:r="http://schemas.openxmlformats.org/officeDocument/2006/relationships" r:id="rId11"/>
          <a:extLst>
            <a:ext uri="{FF2B5EF4-FFF2-40B4-BE49-F238E27FC236}">
              <a16:creationId xmlns="" xmlns:a16="http://schemas.microsoft.com/office/drawing/2014/main" id="{00000000-0008-0000-0400-00001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25</xdr:col>
      <xdr:colOff>0</xdr:colOff>
      <xdr:row>3</xdr:row>
      <xdr:rowOff>57150</xdr:rowOff>
    </xdr:from>
    <xdr:to>
      <xdr:col>25</xdr:col>
      <xdr:colOff>0</xdr:colOff>
      <xdr:row>3</xdr:row>
      <xdr:rowOff>191357</xdr:rowOff>
    </xdr:to>
    <xdr:pic>
      <xdr:nvPicPr>
        <xdr:cNvPr id="18" name="Picture 63" descr="C:\Users\hfreeth\AppData\Local\Microsoft\Windows\Temporary Internet Files\Content.IE5\XLHOTTUP\MM900254501[1].gif">
          <a:hlinkClick xmlns:r="http://schemas.openxmlformats.org/officeDocument/2006/relationships" r:id="rId12"/>
          <a:extLst>
            <a:ext uri="{FF2B5EF4-FFF2-40B4-BE49-F238E27FC236}">
              <a16:creationId xmlns="" xmlns:a16="http://schemas.microsoft.com/office/drawing/2014/main" id="{00000000-0008-0000-0400-00001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25</xdr:col>
      <xdr:colOff>0</xdr:colOff>
      <xdr:row>3</xdr:row>
      <xdr:rowOff>57150</xdr:rowOff>
    </xdr:from>
    <xdr:to>
      <xdr:col>25</xdr:col>
      <xdr:colOff>0</xdr:colOff>
      <xdr:row>3</xdr:row>
      <xdr:rowOff>191357</xdr:rowOff>
    </xdr:to>
    <xdr:pic>
      <xdr:nvPicPr>
        <xdr:cNvPr id="19" name="Picture 63" descr="C:\Users\hfreeth\AppData\Local\Microsoft\Windows\Temporary Internet Files\Content.IE5\XLHOTTUP\MM900254501[1].gif">
          <a:hlinkClick xmlns:r="http://schemas.openxmlformats.org/officeDocument/2006/relationships" r:id="rId13"/>
          <a:extLst>
            <a:ext uri="{FF2B5EF4-FFF2-40B4-BE49-F238E27FC236}">
              <a16:creationId xmlns="" xmlns:a16="http://schemas.microsoft.com/office/drawing/2014/main" id="{00000000-0008-0000-0400-00001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25</xdr:col>
      <xdr:colOff>0</xdr:colOff>
      <xdr:row>3</xdr:row>
      <xdr:rowOff>57150</xdr:rowOff>
    </xdr:from>
    <xdr:to>
      <xdr:col>25</xdr:col>
      <xdr:colOff>0</xdr:colOff>
      <xdr:row>3</xdr:row>
      <xdr:rowOff>191357</xdr:rowOff>
    </xdr:to>
    <xdr:pic>
      <xdr:nvPicPr>
        <xdr:cNvPr id="20" name="Picture 63" descr="C:\Users\hfreeth\AppData\Local\Microsoft\Windows\Temporary Internet Files\Content.IE5\XLHOTTUP\MM900254501[1].gif">
          <a:hlinkClick xmlns:r="http://schemas.openxmlformats.org/officeDocument/2006/relationships" r:id="rId14"/>
          <a:extLst>
            <a:ext uri="{FF2B5EF4-FFF2-40B4-BE49-F238E27FC236}">
              <a16:creationId xmlns="" xmlns:a16="http://schemas.microsoft.com/office/drawing/2014/main" id="{00000000-0008-0000-0400-00001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25</xdr:col>
      <xdr:colOff>0</xdr:colOff>
      <xdr:row>3</xdr:row>
      <xdr:rowOff>57150</xdr:rowOff>
    </xdr:from>
    <xdr:to>
      <xdr:col>25</xdr:col>
      <xdr:colOff>0</xdr:colOff>
      <xdr:row>3</xdr:row>
      <xdr:rowOff>191357</xdr:rowOff>
    </xdr:to>
    <xdr:pic>
      <xdr:nvPicPr>
        <xdr:cNvPr id="21" name="Picture 63" descr="C:\Users\hfreeth\AppData\Local\Microsoft\Windows\Temporary Internet Files\Content.IE5\XLHOTTUP\MM900254501[1].gif">
          <a:hlinkClick xmlns:r="http://schemas.openxmlformats.org/officeDocument/2006/relationships" r:id="rId15"/>
          <a:extLst>
            <a:ext uri="{FF2B5EF4-FFF2-40B4-BE49-F238E27FC236}">
              <a16:creationId xmlns=""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25</xdr:col>
      <xdr:colOff>0</xdr:colOff>
      <xdr:row>3</xdr:row>
      <xdr:rowOff>57150</xdr:rowOff>
    </xdr:from>
    <xdr:to>
      <xdr:col>25</xdr:col>
      <xdr:colOff>0</xdr:colOff>
      <xdr:row>3</xdr:row>
      <xdr:rowOff>191357</xdr:rowOff>
    </xdr:to>
    <xdr:pic>
      <xdr:nvPicPr>
        <xdr:cNvPr id="22" name="Picture 63" descr="C:\Users\hfreeth\AppData\Local\Microsoft\Windows\Temporary Internet Files\Content.IE5\XLHOTTUP\MM900254501[1].gif">
          <a:hlinkClick xmlns:r="http://schemas.openxmlformats.org/officeDocument/2006/relationships" r:id="rId15"/>
          <a:extLst>
            <a:ext uri="{FF2B5EF4-FFF2-40B4-BE49-F238E27FC236}">
              <a16:creationId xmlns="" xmlns:a16="http://schemas.microsoft.com/office/drawing/2014/main" id="{00000000-0008-0000-0400-00001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25</xdr:col>
      <xdr:colOff>0</xdr:colOff>
      <xdr:row>3</xdr:row>
      <xdr:rowOff>57150</xdr:rowOff>
    </xdr:from>
    <xdr:to>
      <xdr:col>25</xdr:col>
      <xdr:colOff>0</xdr:colOff>
      <xdr:row>3</xdr:row>
      <xdr:rowOff>191357</xdr:rowOff>
    </xdr:to>
    <xdr:pic>
      <xdr:nvPicPr>
        <xdr:cNvPr id="23" name="Picture 63" descr="C:\Users\hfreeth\AppData\Local\Microsoft\Windows\Temporary Internet Files\Content.IE5\XLHOTTUP\MM900254501[1].gif">
          <a:hlinkClick xmlns:r="http://schemas.openxmlformats.org/officeDocument/2006/relationships" r:id="rId15"/>
          <a:extLst>
            <a:ext uri="{FF2B5EF4-FFF2-40B4-BE49-F238E27FC236}">
              <a16:creationId xmlns="" xmlns:a16="http://schemas.microsoft.com/office/drawing/2014/main" id="{00000000-0008-0000-0400-00001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25</xdr:col>
      <xdr:colOff>0</xdr:colOff>
      <xdr:row>3</xdr:row>
      <xdr:rowOff>57150</xdr:rowOff>
    </xdr:from>
    <xdr:to>
      <xdr:col>25</xdr:col>
      <xdr:colOff>0</xdr:colOff>
      <xdr:row>3</xdr:row>
      <xdr:rowOff>191357</xdr:rowOff>
    </xdr:to>
    <xdr:pic>
      <xdr:nvPicPr>
        <xdr:cNvPr id="24" name="Picture 63" descr="C:\Users\hfreeth\AppData\Local\Microsoft\Windows\Temporary Internet Files\Content.IE5\XLHOTTUP\MM900254501[1].gif">
          <a:hlinkClick xmlns:r="http://schemas.openxmlformats.org/officeDocument/2006/relationships" r:id="rId15"/>
          <a:extLst>
            <a:ext uri="{FF2B5EF4-FFF2-40B4-BE49-F238E27FC236}">
              <a16:creationId xmlns="" xmlns:a16="http://schemas.microsoft.com/office/drawing/2014/main" id="{00000000-0008-0000-0400-00001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25</xdr:col>
      <xdr:colOff>0</xdr:colOff>
      <xdr:row>3</xdr:row>
      <xdr:rowOff>57150</xdr:rowOff>
    </xdr:from>
    <xdr:to>
      <xdr:col>25</xdr:col>
      <xdr:colOff>0</xdr:colOff>
      <xdr:row>3</xdr:row>
      <xdr:rowOff>191357</xdr:rowOff>
    </xdr:to>
    <xdr:pic>
      <xdr:nvPicPr>
        <xdr:cNvPr id="25" name="Picture 63" descr="C:\Users\hfreeth\AppData\Local\Microsoft\Windows\Temporary Internet Files\Content.IE5\XLHOTTUP\MM900254501[1].gif">
          <a:hlinkClick xmlns:r="http://schemas.openxmlformats.org/officeDocument/2006/relationships" r:id="rId8"/>
          <a:extLst>
            <a:ext uri="{FF2B5EF4-FFF2-40B4-BE49-F238E27FC236}">
              <a16:creationId xmlns="" xmlns:a16="http://schemas.microsoft.com/office/drawing/2014/main" id="{00000000-0008-0000-0400-00001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25</xdr:col>
      <xdr:colOff>0</xdr:colOff>
      <xdr:row>3</xdr:row>
      <xdr:rowOff>57150</xdr:rowOff>
    </xdr:from>
    <xdr:to>
      <xdr:col>25</xdr:col>
      <xdr:colOff>0</xdr:colOff>
      <xdr:row>3</xdr:row>
      <xdr:rowOff>191357</xdr:rowOff>
    </xdr:to>
    <xdr:pic>
      <xdr:nvPicPr>
        <xdr:cNvPr id="26" name="Picture 25" descr="C:\Users\hfreeth\AppData\Local\Microsoft\Windows\Temporary Internet Files\Content.IE5\XLHOTTUP\MM900254501[1].gif">
          <a:hlinkClick xmlns:r="http://schemas.openxmlformats.org/officeDocument/2006/relationships" r:id="rId6"/>
          <a:extLst>
            <a:ext uri="{FF2B5EF4-FFF2-40B4-BE49-F238E27FC236}">
              <a16:creationId xmlns="" xmlns:a16="http://schemas.microsoft.com/office/drawing/2014/main" id="{00000000-0008-0000-0400-00001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25</xdr:col>
      <xdr:colOff>0</xdr:colOff>
      <xdr:row>3</xdr:row>
      <xdr:rowOff>57150</xdr:rowOff>
    </xdr:from>
    <xdr:to>
      <xdr:col>25</xdr:col>
      <xdr:colOff>0</xdr:colOff>
      <xdr:row>3</xdr:row>
      <xdr:rowOff>191357</xdr:rowOff>
    </xdr:to>
    <xdr:pic>
      <xdr:nvPicPr>
        <xdr:cNvPr id="27" name="Picture 63" descr="C:\Users\hfreeth\AppData\Local\Microsoft\Windows\Temporary Internet Files\Content.IE5\XLHOTTUP\MM900254501[1].gif">
          <a:hlinkClick xmlns:r="http://schemas.openxmlformats.org/officeDocument/2006/relationships" r:id="rId11"/>
          <a:extLst>
            <a:ext uri="{FF2B5EF4-FFF2-40B4-BE49-F238E27FC236}">
              <a16:creationId xmlns="" xmlns:a16="http://schemas.microsoft.com/office/drawing/2014/main" id="{00000000-0008-0000-0400-00001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1</xdr:col>
      <xdr:colOff>657225</xdr:colOff>
      <xdr:row>3</xdr:row>
      <xdr:rowOff>57150</xdr:rowOff>
    </xdr:from>
    <xdr:to>
      <xdr:col>1</xdr:col>
      <xdr:colOff>657225</xdr:colOff>
      <xdr:row>3</xdr:row>
      <xdr:rowOff>191357</xdr:rowOff>
    </xdr:to>
    <xdr:pic>
      <xdr:nvPicPr>
        <xdr:cNvPr id="28" name="Picture 63" descr="C:\Users\hfreeth\AppData\Local\Microsoft\Windows\Temporary Internet Files\Content.IE5\XLHOTTUP\MM900254501[1].gif">
          <a:hlinkClick xmlns:r="http://schemas.openxmlformats.org/officeDocument/2006/relationships" r:id="rId3"/>
          <a:extLst>
            <a:ext uri="{FF2B5EF4-FFF2-40B4-BE49-F238E27FC236}">
              <a16:creationId xmlns="" xmlns:a16="http://schemas.microsoft.com/office/drawing/2014/main" id="{00000000-0008-0000-0400-00002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24150" y="647700"/>
          <a:ext cx="0" cy="134207"/>
        </a:xfrm>
        <a:prstGeom prst="rect">
          <a:avLst/>
        </a:prstGeom>
        <a:noFill/>
      </xdr:spPr>
    </xdr:pic>
    <xdr:clientData/>
  </xdr:twoCellAnchor>
  <xdr:oneCellAnchor>
    <xdr:from>
      <xdr:col>25</xdr:col>
      <xdr:colOff>0</xdr:colOff>
      <xdr:row>3</xdr:row>
      <xdr:rowOff>57150</xdr:rowOff>
    </xdr:from>
    <xdr:ext cx="0" cy="134207"/>
    <xdr:pic>
      <xdr:nvPicPr>
        <xdr:cNvPr id="29"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718750" y="647700"/>
          <a:ext cx="0" cy="134207"/>
        </a:xfrm>
        <a:prstGeom prst="rect">
          <a:avLst/>
        </a:prstGeom>
        <a:noFill/>
      </xdr:spPr>
    </xdr:pic>
    <xdr:clientData/>
  </xdr:oneCellAnchor>
  <xdr:oneCellAnchor>
    <xdr:from>
      <xdr:col>18</xdr:col>
      <xdr:colOff>0</xdr:colOff>
      <xdr:row>3</xdr:row>
      <xdr:rowOff>57150</xdr:rowOff>
    </xdr:from>
    <xdr:ext cx="0" cy="134207"/>
    <xdr:pic>
      <xdr:nvPicPr>
        <xdr:cNvPr id="30"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031950" y="647700"/>
          <a:ext cx="0" cy="134207"/>
        </a:xfrm>
        <a:prstGeom prst="rect">
          <a:avLst/>
        </a:prstGeom>
        <a:noFill/>
      </xdr:spPr>
    </xdr:pic>
    <xdr:clientData/>
  </xdr:oneCellAnchor>
  <xdr:oneCellAnchor>
    <xdr:from>
      <xdr:col>11</xdr:col>
      <xdr:colOff>857250</xdr:colOff>
      <xdr:row>3</xdr:row>
      <xdr:rowOff>57150</xdr:rowOff>
    </xdr:from>
    <xdr:ext cx="0" cy="134207"/>
    <xdr:pic>
      <xdr:nvPicPr>
        <xdr:cNvPr id="35"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249275" y="647700"/>
          <a:ext cx="0" cy="134207"/>
        </a:xfrm>
        <a:prstGeom prst="rect">
          <a:avLst/>
        </a:prstGeom>
        <a:noFill/>
      </xdr:spPr>
    </xdr:pic>
    <xdr:clientData/>
  </xdr:oneCellAnchor>
  <xdr:oneCellAnchor>
    <xdr:from>
      <xdr:col>11</xdr:col>
      <xdr:colOff>857250</xdr:colOff>
      <xdr:row>3</xdr:row>
      <xdr:rowOff>57150</xdr:rowOff>
    </xdr:from>
    <xdr:ext cx="0" cy="134207"/>
    <xdr:pic>
      <xdr:nvPicPr>
        <xdr:cNvPr id="36"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249275" y="647700"/>
          <a:ext cx="0" cy="134207"/>
        </a:xfrm>
        <a:prstGeom prst="rect">
          <a:avLst/>
        </a:prstGeom>
        <a:noFill/>
      </xdr:spPr>
    </xdr:pic>
    <xdr:clientData/>
  </xdr:oneCellAnchor>
  <xdr:oneCellAnchor>
    <xdr:from>
      <xdr:col>7</xdr:col>
      <xdr:colOff>2352675</xdr:colOff>
      <xdr:row>2</xdr:row>
      <xdr:rowOff>19050</xdr:rowOff>
    </xdr:from>
    <xdr:ext cx="180975" cy="172307"/>
    <xdr:pic>
      <xdr:nvPicPr>
        <xdr:cNvPr id="39" name="Picture 63" descr="C:\Users\hfreeth\AppData\Local\Microsoft\Windows\Temporary Internet Files\Content.IE5\XLHOTTUP\MM900254501[1].gif">
          <a:hlinkClick xmlns:r="http://schemas.openxmlformats.org/officeDocument/2006/relationships" r:id="rId16"/>
          <a:extLst>
            <a:ext uri="{FF2B5EF4-FFF2-40B4-BE49-F238E27FC236}">
              <a16:creationId xmlns="" xmlns:a16="http://schemas.microsoft.com/office/drawing/2014/main" id="{00000000-0008-0000-0400-00002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716500" y="428625"/>
          <a:ext cx="180975" cy="172307"/>
        </a:xfrm>
        <a:prstGeom prst="rect">
          <a:avLst/>
        </a:prstGeom>
        <a:noFill/>
      </xdr:spPr>
    </xdr:pic>
    <xdr:clientData/>
  </xdr:oneCellAnchor>
  <xdr:oneCellAnchor>
    <xdr:from>
      <xdr:col>13</xdr:col>
      <xdr:colOff>857250</xdr:colOff>
      <xdr:row>3</xdr:row>
      <xdr:rowOff>57150</xdr:rowOff>
    </xdr:from>
    <xdr:ext cx="0" cy="134207"/>
    <xdr:pic>
      <xdr:nvPicPr>
        <xdr:cNvPr id="43"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697075" y="647700"/>
          <a:ext cx="0" cy="134207"/>
        </a:xfrm>
        <a:prstGeom prst="rect">
          <a:avLst/>
        </a:prstGeom>
        <a:noFill/>
      </xdr:spPr>
    </xdr:pic>
    <xdr:clientData/>
  </xdr:oneCellAnchor>
  <xdr:oneCellAnchor>
    <xdr:from>
      <xdr:col>13</xdr:col>
      <xdr:colOff>857250</xdr:colOff>
      <xdr:row>3</xdr:row>
      <xdr:rowOff>57150</xdr:rowOff>
    </xdr:from>
    <xdr:ext cx="0" cy="134207"/>
    <xdr:pic>
      <xdr:nvPicPr>
        <xdr:cNvPr id="44"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697075" y="647700"/>
          <a:ext cx="0" cy="134207"/>
        </a:xfrm>
        <a:prstGeom prst="rect">
          <a:avLst/>
        </a:prstGeom>
        <a:noFill/>
      </xdr:spPr>
    </xdr:pic>
    <xdr:clientData/>
  </xdr:oneCellAnchor>
  <xdr:oneCellAnchor>
    <xdr:from>
      <xdr:col>15</xdr:col>
      <xdr:colOff>857250</xdr:colOff>
      <xdr:row>3</xdr:row>
      <xdr:rowOff>57150</xdr:rowOff>
    </xdr:from>
    <xdr:ext cx="0" cy="134207"/>
    <xdr:pic>
      <xdr:nvPicPr>
        <xdr:cNvPr id="46"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621125" y="647700"/>
          <a:ext cx="0" cy="134207"/>
        </a:xfrm>
        <a:prstGeom prst="rect">
          <a:avLst/>
        </a:prstGeom>
        <a:noFill/>
      </xdr:spPr>
    </xdr:pic>
    <xdr:clientData/>
  </xdr:oneCellAnchor>
  <xdr:oneCellAnchor>
    <xdr:from>
      <xdr:col>15</xdr:col>
      <xdr:colOff>857250</xdr:colOff>
      <xdr:row>3</xdr:row>
      <xdr:rowOff>57150</xdr:rowOff>
    </xdr:from>
    <xdr:ext cx="0" cy="134207"/>
    <xdr:pic>
      <xdr:nvPicPr>
        <xdr:cNvPr id="47"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621125" y="647700"/>
          <a:ext cx="0" cy="134207"/>
        </a:xfrm>
        <a:prstGeom prst="rect">
          <a:avLst/>
        </a:prstGeom>
        <a:noFill/>
      </xdr:spPr>
    </xdr:pic>
    <xdr:clientData/>
  </xdr:oneCellAnchor>
  <xdr:oneCellAnchor>
    <xdr:from>
      <xdr:col>16</xdr:col>
      <xdr:colOff>857250</xdr:colOff>
      <xdr:row>3</xdr:row>
      <xdr:rowOff>57150</xdr:rowOff>
    </xdr:from>
    <xdr:ext cx="0" cy="134207"/>
    <xdr:pic>
      <xdr:nvPicPr>
        <xdr:cNvPr id="49" name="Picture 48"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754600" y="647700"/>
          <a:ext cx="0" cy="134207"/>
        </a:xfrm>
        <a:prstGeom prst="rect">
          <a:avLst/>
        </a:prstGeom>
        <a:noFill/>
      </xdr:spPr>
    </xdr:pic>
    <xdr:clientData/>
  </xdr:oneCellAnchor>
  <xdr:oneCellAnchor>
    <xdr:from>
      <xdr:col>16</xdr:col>
      <xdr:colOff>857250</xdr:colOff>
      <xdr:row>3</xdr:row>
      <xdr:rowOff>57150</xdr:rowOff>
    </xdr:from>
    <xdr:ext cx="0" cy="134207"/>
    <xdr:pic>
      <xdr:nvPicPr>
        <xdr:cNvPr id="50"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754600" y="647700"/>
          <a:ext cx="0" cy="134207"/>
        </a:xfrm>
        <a:prstGeom prst="rect">
          <a:avLst/>
        </a:prstGeom>
        <a:noFill/>
      </xdr:spPr>
    </xdr:pic>
    <xdr:clientData/>
  </xdr:oneCellAnchor>
  <xdr:oneCellAnchor>
    <xdr:from>
      <xdr:col>17</xdr:col>
      <xdr:colOff>923925</xdr:colOff>
      <xdr:row>2</xdr:row>
      <xdr:rowOff>28575</xdr:rowOff>
    </xdr:from>
    <xdr:ext cx="180975" cy="172307"/>
    <xdr:pic>
      <xdr:nvPicPr>
        <xdr:cNvPr id="51" name="Picture 63" descr="C:\Users\hfreeth\AppData\Local\Microsoft\Windows\Temporary Internet Files\Content.IE5\XLHOTTUP\MM900254501[1].gif">
          <a:hlinkClick xmlns:r="http://schemas.openxmlformats.org/officeDocument/2006/relationships" r:id="rId17"/>
          <a:extLst>
            <a:ext uri="{FF2B5EF4-FFF2-40B4-BE49-F238E27FC236}">
              <a16:creationId xmlns="" xmlns:a16="http://schemas.microsoft.com/office/drawing/2014/main" id="{00000000-0008-0000-0400-00002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4737675" y="438150"/>
          <a:ext cx="180975" cy="172307"/>
        </a:xfrm>
        <a:prstGeom prst="rect">
          <a:avLst/>
        </a:prstGeom>
        <a:noFill/>
      </xdr:spPr>
    </xdr:pic>
    <xdr:clientData/>
  </xdr:oneCellAnchor>
  <xdr:oneCellAnchor>
    <xdr:from>
      <xdr:col>17</xdr:col>
      <xdr:colOff>0</xdr:colOff>
      <xdr:row>3</xdr:row>
      <xdr:rowOff>57150</xdr:rowOff>
    </xdr:from>
    <xdr:ext cx="0" cy="134207"/>
    <xdr:pic>
      <xdr:nvPicPr>
        <xdr:cNvPr id="52"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650200" y="647700"/>
          <a:ext cx="0" cy="134207"/>
        </a:xfrm>
        <a:prstGeom prst="rect">
          <a:avLst/>
        </a:prstGeom>
        <a:noFill/>
      </xdr:spPr>
    </xdr:pic>
    <xdr:clientData/>
  </xdr:oneCellAnchor>
  <xdr:oneCellAnchor>
    <xdr:from>
      <xdr:col>17</xdr:col>
      <xdr:colOff>0</xdr:colOff>
      <xdr:row>3</xdr:row>
      <xdr:rowOff>57150</xdr:rowOff>
    </xdr:from>
    <xdr:ext cx="0" cy="134207"/>
    <xdr:pic>
      <xdr:nvPicPr>
        <xdr:cNvPr id="53"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650200" y="647700"/>
          <a:ext cx="0" cy="134207"/>
        </a:xfrm>
        <a:prstGeom prst="rect">
          <a:avLst/>
        </a:prstGeom>
        <a:noFill/>
      </xdr:spPr>
    </xdr:pic>
    <xdr:clientData/>
  </xdr:oneCellAnchor>
  <xdr:oneCellAnchor>
    <xdr:from>
      <xdr:col>17</xdr:col>
      <xdr:colOff>0</xdr:colOff>
      <xdr:row>3</xdr:row>
      <xdr:rowOff>57150</xdr:rowOff>
    </xdr:from>
    <xdr:ext cx="0" cy="134207"/>
    <xdr:pic>
      <xdr:nvPicPr>
        <xdr:cNvPr id="55"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098000" y="647700"/>
          <a:ext cx="0" cy="134207"/>
        </a:xfrm>
        <a:prstGeom prst="rect">
          <a:avLst/>
        </a:prstGeom>
        <a:noFill/>
      </xdr:spPr>
    </xdr:pic>
    <xdr:clientData/>
  </xdr:oneCellAnchor>
  <xdr:oneCellAnchor>
    <xdr:from>
      <xdr:col>17</xdr:col>
      <xdr:colOff>0</xdr:colOff>
      <xdr:row>3</xdr:row>
      <xdr:rowOff>57150</xdr:rowOff>
    </xdr:from>
    <xdr:ext cx="0" cy="134207"/>
    <xdr:pic>
      <xdr:nvPicPr>
        <xdr:cNvPr id="56"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098000" y="647700"/>
          <a:ext cx="0" cy="134207"/>
        </a:xfrm>
        <a:prstGeom prst="rect">
          <a:avLst/>
        </a:prstGeom>
        <a:noFill/>
      </xdr:spPr>
    </xdr:pic>
    <xdr:clientData/>
  </xdr:oneCellAnchor>
  <xdr:oneCellAnchor>
    <xdr:from>
      <xdr:col>17</xdr:col>
      <xdr:colOff>0</xdr:colOff>
      <xdr:row>3</xdr:row>
      <xdr:rowOff>57150</xdr:rowOff>
    </xdr:from>
    <xdr:ext cx="0" cy="134207"/>
    <xdr:pic>
      <xdr:nvPicPr>
        <xdr:cNvPr id="58"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545800" y="647700"/>
          <a:ext cx="0" cy="134207"/>
        </a:xfrm>
        <a:prstGeom prst="rect">
          <a:avLst/>
        </a:prstGeom>
        <a:noFill/>
      </xdr:spPr>
    </xdr:pic>
    <xdr:clientData/>
  </xdr:oneCellAnchor>
  <xdr:oneCellAnchor>
    <xdr:from>
      <xdr:col>17</xdr:col>
      <xdr:colOff>0</xdr:colOff>
      <xdr:row>3</xdr:row>
      <xdr:rowOff>57150</xdr:rowOff>
    </xdr:from>
    <xdr:ext cx="0" cy="134207"/>
    <xdr:pic>
      <xdr:nvPicPr>
        <xdr:cNvPr id="59"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545800" y="647700"/>
          <a:ext cx="0" cy="134207"/>
        </a:xfrm>
        <a:prstGeom prst="rect">
          <a:avLst/>
        </a:prstGeom>
        <a:noFill/>
      </xdr:spPr>
    </xdr:pic>
    <xdr:clientData/>
  </xdr:oneCellAnchor>
  <xdr:oneCellAnchor>
    <xdr:from>
      <xdr:col>17</xdr:col>
      <xdr:colOff>0</xdr:colOff>
      <xdr:row>3</xdr:row>
      <xdr:rowOff>57150</xdr:rowOff>
    </xdr:from>
    <xdr:ext cx="0" cy="134207"/>
    <xdr:pic>
      <xdr:nvPicPr>
        <xdr:cNvPr id="61"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993600" y="647700"/>
          <a:ext cx="0" cy="134207"/>
        </a:xfrm>
        <a:prstGeom prst="rect">
          <a:avLst/>
        </a:prstGeom>
        <a:noFill/>
      </xdr:spPr>
    </xdr:pic>
    <xdr:clientData/>
  </xdr:oneCellAnchor>
  <xdr:oneCellAnchor>
    <xdr:from>
      <xdr:col>17</xdr:col>
      <xdr:colOff>0</xdr:colOff>
      <xdr:row>3</xdr:row>
      <xdr:rowOff>57150</xdr:rowOff>
    </xdr:from>
    <xdr:ext cx="0" cy="134207"/>
    <xdr:pic>
      <xdr:nvPicPr>
        <xdr:cNvPr id="62"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993600" y="647700"/>
          <a:ext cx="0" cy="134207"/>
        </a:xfrm>
        <a:prstGeom prst="rect">
          <a:avLst/>
        </a:prstGeom>
        <a:noFill/>
      </xdr:spPr>
    </xdr:pic>
    <xdr:clientData/>
  </xdr:oneCellAnchor>
  <xdr:oneCellAnchor>
    <xdr:from>
      <xdr:col>17</xdr:col>
      <xdr:colOff>857250</xdr:colOff>
      <xdr:row>3</xdr:row>
      <xdr:rowOff>57150</xdr:rowOff>
    </xdr:from>
    <xdr:ext cx="0" cy="134207"/>
    <xdr:pic>
      <xdr:nvPicPr>
        <xdr:cNvPr id="64"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441400" y="647700"/>
          <a:ext cx="0" cy="134207"/>
        </a:xfrm>
        <a:prstGeom prst="rect">
          <a:avLst/>
        </a:prstGeom>
        <a:noFill/>
      </xdr:spPr>
    </xdr:pic>
    <xdr:clientData/>
  </xdr:oneCellAnchor>
  <xdr:oneCellAnchor>
    <xdr:from>
      <xdr:col>17</xdr:col>
      <xdr:colOff>857250</xdr:colOff>
      <xdr:row>3</xdr:row>
      <xdr:rowOff>57150</xdr:rowOff>
    </xdr:from>
    <xdr:ext cx="0" cy="134207"/>
    <xdr:pic>
      <xdr:nvPicPr>
        <xdr:cNvPr id="65"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441400" y="647700"/>
          <a:ext cx="0" cy="134207"/>
        </a:xfrm>
        <a:prstGeom prst="rect">
          <a:avLst/>
        </a:prstGeom>
        <a:noFill/>
      </xdr:spPr>
    </xdr:pic>
    <xdr:clientData/>
  </xdr:oneCellAnchor>
  <xdr:oneCellAnchor>
    <xdr:from>
      <xdr:col>18</xdr:col>
      <xdr:colOff>857250</xdr:colOff>
      <xdr:row>3</xdr:row>
      <xdr:rowOff>57150</xdr:rowOff>
    </xdr:from>
    <xdr:ext cx="0" cy="134207"/>
    <xdr:pic>
      <xdr:nvPicPr>
        <xdr:cNvPr id="67"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889200" y="647700"/>
          <a:ext cx="0" cy="134207"/>
        </a:xfrm>
        <a:prstGeom prst="rect">
          <a:avLst/>
        </a:prstGeom>
        <a:noFill/>
      </xdr:spPr>
    </xdr:pic>
    <xdr:clientData/>
  </xdr:oneCellAnchor>
  <xdr:oneCellAnchor>
    <xdr:from>
      <xdr:col>18</xdr:col>
      <xdr:colOff>857250</xdr:colOff>
      <xdr:row>3</xdr:row>
      <xdr:rowOff>57150</xdr:rowOff>
    </xdr:from>
    <xdr:ext cx="0" cy="134207"/>
    <xdr:pic>
      <xdr:nvPicPr>
        <xdr:cNvPr id="68"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889200" y="647700"/>
          <a:ext cx="0" cy="134207"/>
        </a:xfrm>
        <a:prstGeom prst="rect">
          <a:avLst/>
        </a:prstGeom>
        <a:noFill/>
      </xdr:spPr>
    </xdr:pic>
    <xdr:clientData/>
  </xdr:oneCellAnchor>
  <xdr:oneCellAnchor>
    <xdr:from>
      <xdr:col>20</xdr:col>
      <xdr:colOff>857250</xdr:colOff>
      <xdr:row>3</xdr:row>
      <xdr:rowOff>57150</xdr:rowOff>
    </xdr:from>
    <xdr:ext cx="0" cy="134207"/>
    <xdr:pic>
      <xdr:nvPicPr>
        <xdr:cNvPr id="69"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337000" y="647700"/>
          <a:ext cx="0" cy="134207"/>
        </a:xfrm>
        <a:prstGeom prst="rect">
          <a:avLst/>
        </a:prstGeom>
        <a:noFill/>
      </xdr:spPr>
    </xdr:pic>
    <xdr:clientData/>
  </xdr:oneCellAnchor>
  <xdr:oneCellAnchor>
    <xdr:from>
      <xdr:col>20</xdr:col>
      <xdr:colOff>857250</xdr:colOff>
      <xdr:row>3</xdr:row>
      <xdr:rowOff>57150</xdr:rowOff>
    </xdr:from>
    <xdr:ext cx="0" cy="134207"/>
    <xdr:pic>
      <xdr:nvPicPr>
        <xdr:cNvPr id="70"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337000" y="647700"/>
          <a:ext cx="0" cy="134207"/>
        </a:xfrm>
        <a:prstGeom prst="rect">
          <a:avLst/>
        </a:prstGeom>
        <a:noFill/>
      </xdr:spPr>
    </xdr:pic>
    <xdr:clientData/>
  </xdr:oneCellAnchor>
  <xdr:oneCellAnchor>
    <xdr:from>
      <xdr:col>18</xdr:col>
      <xdr:colOff>857250</xdr:colOff>
      <xdr:row>3</xdr:row>
      <xdr:rowOff>57150</xdr:rowOff>
    </xdr:from>
    <xdr:ext cx="0" cy="134207"/>
    <xdr:pic>
      <xdr:nvPicPr>
        <xdr:cNvPr id="71"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889200" y="647700"/>
          <a:ext cx="0" cy="134207"/>
        </a:xfrm>
        <a:prstGeom prst="rect">
          <a:avLst/>
        </a:prstGeom>
        <a:noFill/>
      </xdr:spPr>
    </xdr:pic>
    <xdr:clientData/>
  </xdr:oneCellAnchor>
  <xdr:oneCellAnchor>
    <xdr:from>
      <xdr:col>18</xdr:col>
      <xdr:colOff>857250</xdr:colOff>
      <xdr:row>3</xdr:row>
      <xdr:rowOff>57150</xdr:rowOff>
    </xdr:from>
    <xdr:ext cx="0" cy="134207"/>
    <xdr:pic>
      <xdr:nvPicPr>
        <xdr:cNvPr id="72"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889200" y="647700"/>
          <a:ext cx="0" cy="134207"/>
        </a:xfrm>
        <a:prstGeom prst="rect">
          <a:avLst/>
        </a:prstGeom>
        <a:noFill/>
      </xdr:spPr>
    </xdr:pic>
    <xdr:clientData/>
  </xdr:oneCellAnchor>
  <xdr:oneCellAnchor>
    <xdr:from>
      <xdr:col>20</xdr:col>
      <xdr:colOff>857250</xdr:colOff>
      <xdr:row>3</xdr:row>
      <xdr:rowOff>57150</xdr:rowOff>
    </xdr:from>
    <xdr:ext cx="0" cy="134207"/>
    <xdr:pic>
      <xdr:nvPicPr>
        <xdr:cNvPr id="74"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337000" y="647700"/>
          <a:ext cx="0" cy="134207"/>
        </a:xfrm>
        <a:prstGeom prst="rect">
          <a:avLst/>
        </a:prstGeom>
        <a:noFill/>
      </xdr:spPr>
    </xdr:pic>
    <xdr:clientData/>
  </xdr:oneCellAnchor>
  <xdr:oneCellAnchor>
    <xdr:from>
      <xdr:col>20</xdr:col>
      <xdr:colOff>857250</xdr:colOff>
      <xdr:row>3</xdr:row>
      <xdr:rowOff>57150</xdr:rowOff>
    </xdr:from>
    <xdr:ext cx="0" cy="134207"/>
    <xdr:pic>
      <xdr:nvPicPr>
        <xdr:cNvPr id="75"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337000" y="647700"/>
          <a:ext cx="0" cy="134207"/>
        </a:xfrm>
        <a:prstGeom prst="rect">
          <a:avLst/>
        </a:prstGeom>
        <a:noFill/>
      </xdr:spPr>
    </xdr:pic>
    <xdr:clientData/>
  </xdr:oneCellAnchor>
  <xdr:oneCellAnchor>
    <xdr:from>
      <xdr:col>22</xdr:col>
      <xdr:colOff>857250</xdr:colOff>
      <xdr:row>3</xdr:row>
      <xdr:rowOff>57150</xdr:rowOff>
    </xdr:from>
    <xdr:ext cx="0" cy="134207"/>
    <xdr:pic>
      <xdr:nvPicPr>
        <xdr:cNvPr id="77"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784800" y="647700"/>
          <a:ext cx="0" cy="134207"/>
        </a:xfrm>
        <a:prstGeom prst="rect">
          <a:avLst/>
        </a:prstGeom>
        <a:noFill/>
      </xdr:spPr>
    </xdr:pic>
    <xdr:clientData/>
  </xdr:oneCellAnchor>
  <xdr:oneCellAnchor>
    <xdr:from>
      <xdr:col>22</xdr:col>
      <xdr:colOff>857250</xdr:colOff>
      <xdr:row>3</xdr:row>
      <xdr:rowOff>57150</xdr:rowOff>
    </xdr:from>
    <xdr:ext cx="0" cy="134207"/>
    <xdr:pic>
      <xdr:nvPicPr>
        <xdr:cNvPr id="78"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784800" y="647700"/>
          <a:ext cx="0" cy="134207"/>
        </a:xfrm>
        <a:prstGeom prst="rect">
          <a:avLst/>
        </a:prstGeom>
        <a:noFill/>
      </xdr:spPr>
    </xdr:pic>
    <xdr:clientData/>
  </xdr:oneCellAnchor>
  <xdr:oneCellAnchor>
    <xdr:from>
      <xdr:col>24</xdr:col>
      <xdr:colOff>857250</xdr:colOff>
      <xdr:row>3</xdr:row>
      <xdr:rowOff>57150</xdr:rowOff>
    </xdr:from>
    <xdr:ext cx="0" cy="134207"/>
    <xdr:pic>
      <xdr:nvPicPr>
        <xdr:cNvPr id="80"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128200" y="647700"/>
          <a:ext cx="0" cy="134207"/>
        </a:xfrm>
        <a:prstGeom prst="rect">
          <a:avLst/>
        </a:prstGeom>
        <a:noFill/>
      </xdr:spPr>
    </xdr:pic>
    <xdr:clientData/>
  </xdr:oneCellAnchor>
  <xdr:oneCellAnchor>
    <xdr:from>
      <xdr:col>24</xdr:col>
      <xdr:colOff>857250</xdr:colOff>
      <xdr:row>3</xdr:row>
      <xdr:rowOff>57150</xdr:rowOff>
    </xdr:from>
    <xdr:ext cx="0" cy="134207"/>
    <xdr:pic>
      <xdr:nvPicPr>
        <xdr:cNvPr id="81"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128200" y="647700"/>
          <a:ext cx="0" cy="134207"/>
        </a:xfrm>
        <a:prstGeom prst="rect">
          <a:avLst/>
        </a:prstGeom>
        <a:noFill/>
      </xdr:spPr>
    </xdr:pic>
    <xdr:clientData/>
  </xdr:oneCellAnchor>
  <xdr:oneCellAnchor>
    <xdr:from>
      <xdr:col>25</xdr:col>
      <xdr:colOff>0</xdr:colOff>
      <xdr:row>3</xdr:row>
      <xdr:rowOff>57150</xdr:rowOff>
    </xdr:from>
    <xdr:ext cx="0" cy="134207"/>
    <xdr:pic>
      <xdr:nvPicPr>
        <xdr:cNvPr id="83"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090475" y="647700"/>
          <a:ext cx="0" cy="134207"/>
        </a:xfrm>
        <a:prstGeom prst="rect">
          <a:avLst/>
        </a:prstGeom>
        <a:noFill/>
      </xdr:spPr>
    </xdr:pic>
    <xdr:clientData/>
  </xdr:oneCellAnchor>
  <xdr:oneCellAnchor>
    <xdr:from>
      <xdr:col>25</xdr:col>
      <xdr:colOff>0</xdr:colOff>
      <xdr:row>3</xdr:row>
      <xdr:rowOff>57150</xdr:rowOff>
    </xdr:from>
    <xdr:ext cx="0" cy="134207"/>
    <xdr:pic>
      <xdr:nvPicPr>
        <xdr:cNvPr id="84"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090475" y="647700"/>
          <a:ext cx="0" cy="134207"/>
        </a:xfrm>
        <a:prstGeom prst="rect">
          <a:avLst/>
        </a:prstGeom>
        <a:noFill/>
      </xdr:spPr>
    </xdr:pic>
    <xdr:clientData/>
  </xdr:oneCellAnchor>
  <xdr:oneCellAnchor>
    <xdr:from>
      <xdr:col>25</xdr:col>
      <xdr:colOff>0</xdr:colOff>
      <xdr:row>3</xdr:row>
      <xdr:rowOff>57150</xdr:rowOff>
    </xdr:from>
    <xdr:ext cx="0" cy="134207"/>
    <xdr:pic>
      <xdr:nvPicPr>
        <xdr:cNvPr id="86"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604950" y="647700"/>
          <a:ext cx="0" cy="134207"/>
        </a:xfrm>
        <a:prstGeom prst="rect">
          <a:avLst/>
        </a:prstGeom>
        <a:noFill/>
      </xdr:spPr>
    </xdr:pic>
    <xdr:clientData/>
  </xdr:oneCellAnchor>
  <xdr:oneCellAnchor>
    <xdr:from>
      <xdr:col>25</xdr:col>
      <xdr:colOff>0</xdr:colOff>
      <xdr:row>3</xdr:row>
      <xdr:rowOff>57150</xdr:rowOff>
    </xdr:from>
    <xdr:ext cx="0" cy="134207"/>
    <xdr:pic>
      <xdr:nvPicPr>
        <xdr:cNvPr id="87"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604950" y="647700"/>
          <a:ext cx="0" cy="134207"/>
        </a:xfrm>
        <a:prstGeom prst="rect">
          <a:avLst/>
        </a:prstGeom>
        <a:noFill/>
      </xdr:spPr>
    </xdr:pic>
    <xdr:clientData/>
  </xdr:oneCellAnchor>
  <xdr:oneCellAnchor>
    <xdr:from>
      <xdr:col>25</xdr:col>
      <xdr:colOff>0</xdr:colOff>
      <xdr:row>3</xdr:row>
      <xdr:rowOff>57150</xdr:rowOff>
    </xdr:from>
    <xdr:ext cx="0" cy="134207"/>
    <xdr:pic>
      <xdr:nvPicPr>
        <xdr:cNvPr id="89"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909875" y="647700"/>
          <a:ext cx="0" cy="134207"/>
        </a:xfrm>
        <a:prstGeom prst="rect">
          <a:avLst/>
        </a:prstGeom>
        <a:noFill/>
      </xdr:spPr>
    </xdr:pic>
    <xdr:clientData/>
  </xdr:oneCellAnchor>
  <xdr:oneCellAnchor>
    <xdr:from>
      <xdr:col>25</xdr:col>
      <xdr:colOff>0</xdr:colOff>
      <xdr:row>3</xdr:row>
      <xdr:rowOff>57150</xdr:rowOff>
    </xdr:from>
    <xdr:ext cx="0" cy="134207"/>
    <xdr:pic>
      <xdr:nvPicPr>
        <xdr:cNvPr id="90"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909875" y="647700"/>
          <a:ext cx="0" cy="134207"/>
        </a:xfrm>
        <a:prstGeom prst="rect">
          <a:avLst/>
        </a:prstGeom>
        <a:noFill/>
      </xdr:spPr>
    </xdr:pic>
    <xdr:clientData/>
  </xdr:oneCellAnchor>
  <xdr:oneCellAnchor>
    <xdr:from>
      <xdr:col>25</xdr:col>
      <xdr:colOff>0</xdr:colOff>
      <xdr:row>3</xdr:row>
      <xdr:rowOff>57150</xdr:rowOff>
    </xdr:from>
    <xdr:ext cx="0" cy="134207"/>
    <xdr:pic>
      <xdr:nvPicPr>
        <xdr:cNvPr id="92"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214800" y="647700"/>
          <a:ext cx="0" cy="134207"/>
        </a:xfrm>
        <a:prstGeom prst="rect">
          <a:avLst/>
        </a:prstGeom>
        <a:noFill/>
      </xdr:spPr>
    </xdr:pic>
    <xdr:clientData/>
  </xdr:oneCellAnchor>
  <xdr:oneCellAnchor>
    <xdr:from>
      <xdr:col>25</xdr:col>
      <xdr:colOff>0</xdr:colOff>
      <xdr:row>3</xdr:row>
      <xdr:rowOff>57150</xdr:rowOff>
    </xdr:from>
    <xdr:ext cx="0" cy="134207"/>
    <xdr:pic>
      <xdr:nvPicPr>
        <xdr:cNvPr id="93"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214800" y="647700"/>
          <a:ext cx="0" cy="134207"/>
        </a:xfrm>
        <a:prstGeom prst="rect">
          <a:avLst/>
        </a:prstGeom>
        <a:noFill/>
      </xdr:spPr>
    </xdr:pic>
    <xdr:clientData/>
  </xdr:oneCellAnchor>
  <xdr:oneCellAnchor>
    <xdr:from>
      <xdr:col>25</xdr:col>
      <xdr:colOff>0</xdr:colOff>
      <xdr:row>3</xdr:row>
      <xdr:rowOff>57150</xdr:rowOff>
    </xdr:from>
    <xdr:ext cx="0" cy="134207"/>
    <xdr:pic>
      <xdr:nvPicPr>
        <xdr:cNvPr id="95"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3519725" y="647700"/>
          <a:ext cx="0" cy="134207"/>
        </a:xfrm>
        <a:prstGeom prst="rect">
          <a:avLst/>
        </a:prstGeom>
        <a:noFill/>
      </xdr:spPr>
    </xdr:pic>
    <xdr:clientData/>
  </xdr:oneCellAnchor>
  <xdr:oneCellAnchor>
    <xdr:from>
      <xdr:col>25</xdr:col>
      <xdr:colOff>0</xdr:colOff>
      <xdr:row>3</xdr:row>
      <xdr:rowOff>57150</xdr:rowOff>
    </xdr:from>
    <xdr:ext cx="0" cy="134207"/>
    <xdr:pic>
      <xdr:nvPicPr>
        <xdr:cNvPr id="96"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3519725" y="647700"/>
          <a:ext cx="0" cy="134207"/>
        </a:xfrm>
        <a:prstGeom prst="rect">
          <a:avLst/>
        </a:prstGeom>
        <a:noFill/>
      </xdr:spPr>
    </xdr:pic>
    <xdr:clientData/>
  </xdr:oneCellAnchor>
  <xdr:oneCellAnchor>
    <xdr:from>
      <xdr:col>25</xdr:col>
      <xdr:colOff>0</xdr:colOff>
      <xdr:row>3</xdr:row>
      <xdr:rowOff>57150</xdr:rowOff>
    </xdr:from>
    <xdr:ext cx="0" cy="134207"/>
    <xdr:pic>
      <xdr:nvPicPr>
        <xdr:cNvPr id="98"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4824650" y="647700"/>
          <a:ext cx="0" cy="134207"/>
        </a:xfrm>
        <a:prstGeom prst="rect">
          <a:avLst/>
        </a:prstGeom>
        <a:noFill/>
      </xdr:spPr>
    </xdr:pic>
    <xdr:clientData/>
  </xdr:oneCellAnchor>
  <xdr:oneCellAnchor>
    <xdr:from>
      <xdr:col>25</xdr:col>
      <xdr:colOff>0</xdr:colOff>
      <xdr:row>3</xdr:row>
      <xdr:rowOff>57150</xdr:rowOff>
    </xdr:from>
    <xdr:ext cx="0" cy="134207"/>
    <xdr:pic>
      <xdr:nvPicPr>
        <xdr:cNvPr id="99"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4824650" y="647700"/>
          <a:ext cx="0" cy="134207"/>
        </a:xfrm>
        <a:prstGeom prst="rect">
          <a:avLst/>
        </a:prstGeom>
        <a:noFill/>
      </xdr:spPr>
    </xdr:pic>
    <xdr:clientData/>
  </xdr:oneCellAnchor>
  <xdr:oneCellAnchor>
    <xdr:from>
      <xdr:col>25</xdr:col>
      <xdr:colOff>0</xdr:colOff>
      <xdr:row>3</xdr:row>
      <xdr:rowOff>57150</xdr:rowOff>
    </xdr:from>
    <xdr:ext cx="0" cy="134207"/>
    <xdr:pic>
      <xdr:nvPicPr>
        <xdr:cNvPr id="101"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882050" y="647700"/>
          <a:ext cx="0" cy="134207"/>
        </a:xfrm>
        <a:prstGeom prst="rect">
          <a:avLst/>
        </a:prstGeom>
        <a:noFill/>
      </xdr:spPr>
    </xdr:pic>
    <xdr:clientData/>
  </xdr:oneCellAnchor>
  <xdr:oneCellAnchor>
    <xdr:from>
      <xdr:col>25</xdr:col>
      <xdr:colOff>0</xdr:colOff>
      <xdr:row>3</xdr:row>
      <xdr:rowOff>57150</xdr:rowOff>
    </xdr:from>
    <xdr:ext cx="0" cy="134207"/>
    <xdr:pic>
      <xdr:nvPicPr>
        <xdr:cNvPr id="102"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882050" y="647700"/>
          <a:ext cx="0" cy="134207"/>
        </a:xfrm>
        <a:prstGeom prst="rect">
          <a:avLst/>
        </a:prstGeom>
        <a:noFill/>
      </xdr:spPr>
    </xdr:pic>
    <xdr:clientData/>
  </xdr:oneCellAnchor>
  <xdr:oneCellAnchor>
    <xdr:from>
      <xdr:col>25</xdr:col>
      <xdr:colOff>0</xdr:colOff>
      <xdr:row>3</xdr:row>
      <xdr:rowOff>57150</xdr:rowOff>
    </xdr:from>
    <xdr:ext cx="0" cy="134207"/>
    <xdr:pic>
      <xdr:nvPicPr>
        <xdr:cNvPr id="104"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796575" y="647700"/>
          <a:ext cx="0" cy="134207"/>
        </a:xfrm>
        <a:prstGeom prst="rect">
          <a:avLst/>
        </a:prstGeom>
        <a:noFill/>
      </xdr:spPr>
    </xdr:pic>
    <xdr:clientData/>
  </xdr:oneCellAnchor>
  <xdr:oneCellAnchor>
    <xdr:from>
      <xdr:col>25</xdr:col>
      <xdr:colOff>0</xdr:colOff>
      <xdr:row>3</xdr:row>
      <xdr:rowOff>57150</xdr:rowOff>
    </xdr:from>
    <xdr:ext cx="0" cy="134207"/>
    <xdr:pic>
      <xdr:nvPicPr>
        <xdr:cNvPr id="105"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796575" y="647700"/>
          <a:ext cx="0" cy="134207"/>
        </a:xfrm>
        <a:prstGeom prst="rect">
          <a:avLst/>
        </a:prstGeom>
        <a:noFill/>
      </xdr:spPr>
    </xdr:pic>
    <xdr:clientData/>
  </xdr:oneCellAnchor>
  <xdr:oneCellAnchor>
    <xdr:from>
      <xdr:col>6</xdr:col>
      <xdr:colOff>1790700</xdr:colOff>
      <xdr:row>2</xdr:row>
      <xdr:rowOff>9525</xdr:rowOff>
    </xdr:from>
    <xdr:ext cx="180975" cy="172307"/>
    <xdr:pic>
      <xdr:nvPicPr>
        <xdr:cNvPr id="110" name="Picture 63" descr="C:\Users\hfreeth\AppData\Local\Microsoft\Windows\Temporary Internet Files\Content.IE5\XLHOTTUP\MM900254501[1].gif">
          <a:hlinkClick xmlns:r="http://schemas.openxmlformats.org/officeDocument/2006/relationships" r:id="rId18"/>
          <a:extLst>
            <a:ext uri="{FF2B5EF4-FFF2-40B4-BE49-F238E27FC236}">
              <a16:creationId xmlns="" xmlns:a16="http://schemas.microsoft.com/office/drawing/2014/main" id="{00000000-0008-0000-0400-00002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544050" y="419100"/>
          <a:ext cx="180975" cy="172307"/>
        </a:xfrm>
        <a:prstGeom prst="rect">
          <a:avLst/>
        </a:prstGeom>
        <a:noFill/>
      </xdr:spPr>
    </xdr:pic>
    <xdr:clientData/>
  </xdr:oneCellAnchor>
  <xdr:oneCellAnchor>
    <xdr:from>
      <xdr:col>22</xdr:col>
      <xdr:colOff>1676400</xdr:colOff>
      <xdr:row>2</xdr:row>
      <xdr:rowOff>28575</xdr:rowOff>
    </xdr:from>
    <xdr:ext cx="180975" cy="172307"/>
    <xdr:pic>
      <xdr:nvPicPr>
        <xdr:cNvPr id="91" name="Picture 63" descr="C:\Users\hfreeth\AppData\Local\Microsoft\Windows\Temporary Internet Files\Content.IE5\XLHOTTUP\MM900254501[1].gif">
          <a:hlinkClick xmlns:r="http://schemas.openxmlformats.org/officeDocument/2006/relationships" r:id="rId19"/>
          <a:extLst>
            <a:ext uri="{FF2B5EF4-FFF2-40B4-BE49-F238E27FC236}">
              <a16:creationId xmlns="" xmlns:a16="http://schemas.microsoft.com/office/drawing/2014/main" id="{00000000-0008-0000-0400-00002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1062275" y="438150"/>
          <a:ext cx="180975" cy="172307"/>
        </a:xfrm>
        <a:prstGeom prst="rect">
          <a:avLst/>
        </a:prstGeom>
        <a:noFill/>
      </xdr:spPr>
    </xdr:pic>
    <xdr:clientData/>
  </xdr:oneCellAnchor>
  <xdr:oneCellAnchor>
    <xdr:from>
      <xdr:col>9</xdr:col>
      <xdr:colOff>866775</xdr:colOff>
      <xdr:row>2</xdr:row>
      <xdr:rowOff>38100</xdr:rowOff>
    </xdr:from>
    <xdr:ext cx="180975" cy="172307"/>
    <xdr:pic>
      <xdr:nvPicPr>
        <xdr:cNvPr id="103" name="Picture 63" descr="C:\Users\hfreeth\AppData\Local\Microsoft\Windows\Temporary Internet Files\Content.IE5\XLHOTTUP\MM900254501[1].gif">
          <a:hlinkClick xmlns:r="http://schemas.openxmlformats.org/officeDocument/2006/relationships" r:id="rId20"/>
          <a:extLst>
            <a:ext uri="{FF2B5EF4-FFF2-40B4-BE49-F238E27FC236}">
              <a16:creationId xmlns="" xmlns:a16="http://schemas.microsoft.com/office/drawing/2014/main" id="{00000000-0008-0000-0400-00002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8011775" y="447675"/>
          <a:ext cx="180975" cy="172307"/>
        </a:xfrm>
        <a:prstGeom prst="rect">
          <a:avLst/>
        </a:prstGeom>
        <a:noFill/>
      </xdr:spPr>
    </xdr:pic>
    <xdr:clientData/>
  </xdr:oneCellAnchor>
  <xdr:oneCellAnchor>
    <xdr:from>
      <xdr:col>12</xdr:col>
      <xdr:colOff>1047750</xdr:colOff>
      <xdr:row>2</xdr:row>
      <xdr:rowOff>28575</xdr:rowOff>
    </xdr:from>
    <xdr:ext cx="180975" cy="172307"/>
    <xdr:pic>
      <xdr:nvPicPr>
        <xdr:cNvPr id="108" name="Picture 63" descr="C:\Users\hfreeth\AppData\Local\Microsoft\Windows\Temporary Internet Files\Content.IE5\XLHOTTUP\MM900254501[1].gif">
          <a:hlinkClick xmlns:r="http://schemas.openxmlformats.org/officeDocument/2006/relationships" r:id="rId21"/>
          <a:extLst>
            <a:ext uri="{FF2B5EF4-FFF2-40B4-BE49-F238E27FC236}">
              <a16:creationId xmlns="" xmlns:a16="http://schemas.microsoft.com/office/drawing/2014/main" id="{00000000-0008-0000-0400-00002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793575" y="438150"/>
          <a:ext cx="180975" cy="172307"/>
        </a:xfrm>
        <a:prstGeom prst="rect">
          <a:avLst/>
        </a:prstGeom>
        <a:noFill/>
      </xdr:spPr>
    </xdr:pic>
    <xdr:clientData/>
  </xdr:oneCellAnchor>
  <xdr:oneCellAnchor>
    <xdr:from>
      <xdr:col>21</xdr:col>
      <xdr:colOff>685800</xdr:colOff>
      <xdr:row>2</xdr:row>
      <xdr:rowOff>28575</xdr:rowOff>
    </xdr:from>
    <xdr:ext cx="180975" cy="172307"/>
    <xdr:pic>
      <xdr:nvPicPr>
        <xdr:cNvPr id="97" name="Picture 63" descr="C:\Users\hfreeth\AppData\Local\Microsoft\Windows\Temporary Internet Files\Content.IE5\XLHOTTUP\MM900254501[1].gif">
          <a:hlinkClick xmlns:r="http://schemas.openxmlformats.org/officeDocument/2006/relationships" r:id="rId22"/>
          <a:extLst>
            <a:ext uri="{FF2B5EF4-FFF2-40B4-BE49-F238E27FC236}">
              <a16:creationId xmlns="" xmlns:a16="http://schemas.microsoft.com/office/drawing/2014/main" id="{00000000-0008-0000-0400-00002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652700" y="438150"/>
          <a:ext cx="180975" cy="172307"/>
        </a:xfrm>
        <a:prstGeom prst="rect">
          <a:avLst/>
        </a:prstGeom>
        <a:noFill/>
      </xdr:spPr>
    </xdr:pic>
    <xdr:clientData/>
  </xdr:oneCellAnchor>
  <xdr:oneCellAnchor>
    <xdr:from>
      <xdr:col>14</xdr:col>
      <xdr:colOff>857250</xdr:colOff>
      <xdr:row>3</xdr:row>
      <xdr:rowOff>57150</xdr:rowOff>
    </xdr:from>
    <xdr:ext cx="0" cy="134207"/>
    <xdr:pic>
      <xdr:nvPicPr>
        <xdr:cNvPr id="107"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041725" y="676275"/>
          <a:ext cx="0" cy="134207"/>
        </a:xfrm>
        <a:prstGeom prst="rect">
          <a:avLst/>
        </a:prstGeom>
        <a:noFill/>
      </xdr:spPr>
    </xdr:pic>
    <xdr:clientData/>
  </xdr:oneCellAnchor>
  <xdr:oneCellAnchor>
    <xdr:from>
      <xdr:col>14</xdr:col>
      <xdr:colOff>857250</xdr:colOff>
      <xdr:row>3</xdr:row>
      <xdr:rowOff>57150</xdr:rowOff>
    </xdr:from>
    <xdr:ext cx="0" cy="134207"/>
    <xdr:pic>
      <xdr:nvPicPr>
        <xdr:cNvPr id="109"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041725" y="676275"/>
          <a:ext cx="0" cy="134207"/>
        </a:xfrm>
        <a:prstGeom prst="rect">
          <a:avLst/>
        </a:prstGeom>
        <a:noFill/>
      </xdr:spPr>
    </xdr:pic>
    <xdr:clientData/>
  </xdr:oneCellAnchor>
  <xdr:oneCellAnchor>
    <xdr:from>
      <xdr:col>17</xdr:col>
      <xdr:colOff>857250</xdr:colOff>
      <xdr:row>3</xdr:row>
      <xdr:rowOff>57150</xdr:rowOff>
    </xdr:from>
    <xdr:ext cx="0" cy="134207"/>
    <xdr:pic>
      <xdr:nvPicPr>
        <xdr:cNvPr id="113" name="Picture 112"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4356675" y="676275"/>
          <a:ext cx="0" cy="134207"/>
        </a:xfrm>
        <a:prstGeom prst="rect">
          <a:avLst/>
        </a:prstGeom>
        <a:noFill/>
      </xdr:spPr>
    </xdr:pic>
    <xdr:clientData/>
  </xdr:oneCellAnchor>
  <xdr:oneCellAnchor>
    <xdr:from>
      <xdr:col>17</xdr:col>
      <xdr:colOff>857250</xdr:colOff>
      <xdr:row>3</xdr:row>
      <xdr:rowOff>57150</xdr:rowOff>
    </xdr:from>
    <xdr:ext cx="0" cy="134207"/>
    <xdr:pic>
      <xdr:nvPicPr>
        <xdr:cNvPr id="114"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4356675" y="676275"/>
          <a:ext cx="0" cy="134207"/>
        </a:xfrm>
        <a:prstGeom prst="rect">
          <a:avLst/>
        </a:prstGeom>
        <a:noFill/>
      </xdr:spPr>
    </xdr:pic>
    <xdr:clientData/>
  </xdr:oneCellAnchor>
  <xdr:oneCellAnchor>
    <xdr:from>
      <xdr:col>3</xdr:col>
      <xdr:colOff>1809750</xdr:colOff>
      <xdr:row>2</xdr:row>
      <xdr:rowOff>28575</xdr:rowOff>
    </xdr:from>
    <xdr:ext cx="180975" cy="172307"/>
    <xdr:pic>
      <xdr:nvPicPr>
        <xdr:cNvPr id="115" name="Picture 63" descr="C:\Users\hfreeth\AppData\Local\Microsoft\Windows\Temporary Internet Files\Content.IE5\XLHOTTUP\MM900254501[1].gif">
          <a:hlinkClick xmlns:r="http://schemas.openxmlformats.org/officeDocument/2006/relationships" r:id="rId23"/>
          <a:extLst>
            <a:ext uri="{FF2B5EF4-FFF2-40B4-BE49-F238E27FC236}">
              <a16:creationId xmlns="" xmlns:a16="http://schemas.microsoft.com/office/drawing/2014/main" id="{00000000-0008-0000-0400-00002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067425" y="438150"/>
          <a:ext cx="180975" cy="172307"/>
        </a:xfrm>
        <a:prstGeom prst="rect">
          <a:avLst/>
        </a:prstGeom>
        <a:noFill/>
      </xdr:spPr>
    </xdr:pic>
    <xdr:clientData/>
  </xdr:oneCellAnchor>
  <xdr:oneCellAnchor>
    <xdr:from>
      <xdr:col>26</xdr:col>
      <xdr:colOff>0</xdr:colOff>
      <xdr:row>3</xdr:row>
      <xdr:rowOff>57150</xdr:rowOff>
    </xdr:from>
    <xdr:ext cx="0" cy="134207"/>
    <xdr:pic>
      <xdr:nvPicPr>
        <xdr:cNvPr id="118" name="Picture 63" descr="C:\Users\hfreeth\AppData\Local\Microsoft\Windows\Temporary Internet Files\Content.IE5\XLHOTTUP\MM900254501[1].gif">
          <a:hlinkClick xmlns:r="http://schemas.openxmlformats.org/officeDocument/2006/relationships" r:id="rId1"/>
          <a:extLst>
            <a:ext uri="{FF2B5EF4-FFF2-40B4-BE49-F238E27FC236}">
              <a16:creationId xmlns=""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26</xdr:col>
      <xdr:colOff>0</xdr:colOff>
      <xdr:row>3</xdr:row>
      <xdr:rowOff>57150</xdr:rowOff>
    </xdr:from>
    <xdr:ext cx="0" cy="134207"/>
    <xdr:pic>
      <xdr:nvPicPr>
        <xdr:cNvPr id="119" name="Picture 63" descr="C:\Users\hfreeth\AppData\Local\Microsoft\Windows\Temporary Internet Files\Content.IE5\XLHOTTUP\MM900254501[1].gif">
          <a:hlinkClick xmlns:r="http://schemas.openxmlformats.org/officeDocument/2006/relationships" r:id="rId4"/>
          <a:extLst>
            <a:ext uri="{FF2B5EF4-FFF2-40B4-BE49-F238E27FC236}">
              <a16:creationId xmlns=""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26</xdr:col>
      <xdr:colOff>0</xdr:colOff>
      <xdr:row>3</xdr:row>
      <xdr:rowOff>57150</xdr:rowOff>
    </xdr:from>
    <xdr:ext cx="0" cy="134207"/>
    <xdr:pic>
      <xdr:nvPicPr>
        <xdr:cNvPr id="120"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26</xdr:col>
      <xdr:colOff>0</xdr:colOff>
      <xdr:row>3</xdr:row>
      <xdr:rowOff>57150</xdr:rowOff>
    </xdr:from>
    <xdr:ext cx="0" cy="134207"/>
    <xdr:pic>
      <xdr:nvPicPr>
        <xdr:cNvPr id="121" name="Picture 63" descr="C:\Users\hfreeth\AppData\Local\Microsoft\Windows\Temporary Internet Files\Content.IE5\XLHOTTUP\MM900254501[1].gif">
          <a:hlinkClick xmlns:r="http://schemas.openxmlformats.org/officeDocument/2006/relationships" r:id="rId6"/>
          <a:extLst>
            <a:ext uri="{FF2B5EF4-FFF2-40B4-BE49-F238E27FC236}">
              <a16:creationId xmlns=""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26</xdr:col>
      <xdr:colOff>0</xdr:colOff>
      <xdr:row>3</xdr:row>
      <xdr:rowOff>57150</xdr:rowOff>
    </xdr:from>
    <xdr:ext cx="0" cy="134207"/>
    <xdr:pic>
      <xdr:nvPicPr>
        <xdr:cNvPr id="122" name="Picture 63" descr="C:\Users\hfreeth\AppData\Local\Microsoft\Windows\Temporary Internet Files\Content.IE5\XLHOTTUP\MM900254501[1].gif">
          <a:hlinkClick xmlns:r="http://schemas.openxmlformats.org/officeDocument/2006/relationships" r:id="rId6"/>
          <a:extLst>
            <a:ext uri="{FF2B5EF4-FFF2-40B4-BE49-F238E27FC236}">
              <a16:creationId xmlns=""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26</xdr:col>
      <xdr:colOff>0</xdr:colOff>
      <xdr:row>3</xdr:row>
      <xdr:rowOff>57150</xdr:rowOff>
    </xdr:from>
    <xdr:ext cx="0" cy="134207"/>
    <xdr:pic>
      <xdr:nvPicPr>
        <xdr:cNvPr id="123" name="Picture 63" descr="C:\Users\hfreeth\AppData\Local\Microsoft\Windows\Temporary Internet Files\Content.IE5\XLHOTTUP\MM900254501[1].gif">
          <a:hlinkClick xmlns:r="http://schemas.openxmlformats.org/officeDocument/2006/relationships" r:id="rId7"/>
          <a:extLst>
            <a:ext uri="{FF2B5EF4-FFF2-40B4-BE49-F238E27FC236}">
              <a16:creationId xmlns=""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26</xdr:col>
      <xdr:colOff>0</xdr:colOff>
      <xdr:row>3</xdr:row>
      <xdr:rowOff>57150</xdr:rowOff>
    </xdr:from>
    <xdr:ext cx="0" cy="134207"/>
    <xdr:pic>
      <xdr:nvPicPr>
        <xdr:cNvPr id="124" name="Picture 63" descr="C:\Users\hfreeth\AppData\Local\Microsoft\Windows\Temporary Internet Files\Content.IE5\XLHOTTUP\MM900254501[1].gif">
          <a:hlinkClick xmlns:r="http://schemas.openxmlformats.org/officeDocument/2006/relationships" r:id="rId8"/>
          <a:extLst>
            <a:ext uri="{FF2B5EF4-FFF2-40B4-BE49-F238E27FC236}">
              <a16:creationId xmlns=""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26</xdr:col>
      <xdr:colOff>0</xdr:colOff>
      <xdr:row>3</xdr:row>
      <xdr:rowOff>57150</xdr:rowOff>
    </xdr:from>
    <xdr:ext cx="0" cy="134207"/>
    <xdr:pic>
      <xdr:nvPicPr>
        <xdr:cNvPr id="125" name="Picture 63" descr="C:\Users\hfreeth\AppData\Local\Microsoft\Windows\Temporary Internet Files\Content.IE5\XLHOTTUP\MM900254501[1].gif">
          <a:hlinkClick xmlns:r="http://schemas.openxmlformats.org/officeDocument/2006/relationships" r:id="rId8"/>
          <a:extLst>
            <a:ext uri="{FF2B5EF4-FFF2-40B4-BE49-F238E27FC236}">
              <a16:creationId xmlns="" xmlns:a16="http://schemas.microsoft.com/office/drawing/2014/main" id="{00000000-0008-0000-04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26</xdr:col>
      <xdr:colOff>0</xdr:colOff>
      <xdr:row>3</xdr:row>
      <xdr:rowOff>57150</xdr:rowOff>
    </xdr:from>
    <xdr:ext cx="0" cy="134207"/>
    <xdr:pic>
      <xdr:nvPicPr>
        <xdr:cNvPr id="126" name="Picture 63" descr="C:\Users\hfreeth\AppData\Local\Microsoft\Windows\Temporary Internet Files\Content.IE5\XLHOTTUP\MM900254501[1].gif">
          <a:hlinkClick xmlns:r="http://schemas.openxmlformats.org/officeDocument/2006/relationships" r:id="rId8"/>
          <a:extLst>
            <a:ext uri="{FF2B5EF4-FFF2-40B4-BE49-F238E27FC236}">
              <a16:creationId xmlns="" xmlns:a16="http://schemas.microsoft.com/office/drawing/2014/main" id="{00000000-0008-0000-0400-00000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26</xdr:col>
      <xdr:colOff>0</xdr:colOff>
      <xdr:row>3</xdr:row>
      <xdr:rowOff>57150</xdr:rowOff>
    </xdr:from>
    <xdr:ext cx="0" cy="134207"/>
    <xdr:pic>
      <xdr:nvPicPr>
        <xdr:cNvPr id="127" name="Picture 63" descr="C:\Users\hfreeth\AppData\Local\Microsoft\Windows\Temporary Internet Files\Content.IE5\XLHOTTUP\MM900254501[1].gif">
          <a:hlinkClick xmlns:r="http://schemas.openxmlformats.org/officeDocument/2006/relationships" r:id="rId8"/>
          <a:extLst>
            <a:ext uri="{FF2B5EF4-FFF2-40B4-BE49-F238E27FC236}">
              <a16:creationId xmlns="" xmlns:a16="http://schemas.microsoft.com/office/drawing/2014/main" id="{00000000-0008-0000-0400-00000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26</xdr:col>
      <xdr:colOff>0</xdr:colOff>
      <xdr:row>3</xdr:row>
      <xdr:rowOff>57150</xdr:rowOff>
    </xdr:from>
    <xdr:ext cx="0" cy="134207"/>
    <xdr:pic>
      <xdr:nvPicPr>
        <xdr:cNvPr id="128" name="Picture 63" descr="C:\Users\hfreeth\AppData\Local\Microsoft\Windows\Temporary Internet Files\Content.IE5\XLHOTTUP\MM900254501[1].gif">
          <a:hlinkClick xmlns:r="http://schemas.openxmlformats.org/officeDocument/2006/relationships" r:id="rId9"/>
          <a:extLst>
            <a:ext uri="{FF2B5EF4-FFF2-40B4-BE49-F238E27FC236}">
              <a16:creationId xmlns="" xmlns:a16="http://schemas.microsoft.com/office/drawing/2014/main" id="{00000000-0008-0000-0400-00000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26</xdr:col>
      <xdr:colOff>0</xdr:colOff>
      <xdr:row>3</xdr:row>
      <xdr:rowOff>57150</xdr:rowOff>
    </xdr:from>
    <xdr:ext cx="0" cy="134207"/>
    <xdr:pic>
      <xdr:nvPicPr>
        <xdr:cNvPr id="129" name="Picture 63" descr="C:\Users\hfreeth\AppData\Local\Microsoft\Windows\Temporary Internet Files\Content.IE5\XLHOTTUP\MM900254501[1].gif">
          <a:hlinkClick xmlns:r="http://schemas.openxmlformats.org/officeDocument/2006/relationships" r:id="rId10"/>
          <a:extLst>
            <a:ext uri="{FF2B5EF4-FFF2-40B4-BE49-F238E27FC236}">
              <a16:creationId xmlns="" xmlns:a16="http://schemas.microsoft.com/office/drawing/2014/main" id="{00000000-0008-0000-0400-00000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26</xdr:col>
      <xdr:colOff>0</xdr:colOff>
      <xdr:row>3</xdr:row>
      <xdr:rowOff>57150</xdr:rowOff>
    </xdr:from>
    <xdr:ext cx="0" cy="134207"/>
    <xdr:pic>
      <xdr:nvPicPr>
        <xdr:cNvPr id="130" name="Picture 63" descr="C:\Users\hfreeth\AppData\Local\Microsoft\Windows\Temporary Internet Files\Content.IE5\XLHOTTUP\MM900254501[1].gif">
          <a:hlinkClick xmlns:r="http://schemas.openxmlformats.org/officeDocument/2006/relationships" r:id="rId10"/>
          <a:extLst>
            <a:ext uri="{FF2B5EF4-FFF2-40B4-BE49-F238E27FC236}">
              <a16:creationId xmlns="" xmlns:a16="http://schemas.microsoft.com/office/drawing/2014/main" id="{00000000-0008-0000-0400-00000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26</xdr:col>
      <xdr:colOff>0</xdr:colOff>
      <xdr:row>3</xdr:row>
      <xdr:rowOff>57150</xdr:rowOff>
    </xdr:from>
    <xdr:ext cx="0" cy="134207"/>
    <xdr:pic>
      <xdr:nvPicPr>
        <xdr:cNvPr id="131" name="Picture 63" descr="C:\Users\hfreeth\AppData\Local\Microsoft\Windows\Temporary Internet Files\Content.IE5\XLHOTTUP\MM900254501[1].gif">
          <a:hlinkClick xmlns:r="http://schemas.openxmlformats.org/officeDocument/2006/relationships" r:id="rId10"/>
          <a:extLst>
            <a:ext uri="{FF2B5EF4-FFF2-40B4-BE49-F238E27FC236}">
              <a16:creationId xmlns="" xmlns:a16="http://schemas.microsoft.com/office/drawing/2014/main" id="{00000000-0008-0000-0400-00001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26</xdr:col>
      <xdr:colOff>0</xdr:colOff>
      <xdr:row>3</xdr:row>
      <xdr:rowOff>57150</xdr:rowOff>
    </xdr:from>
    <xdr:ext cx="0" cy="134207"/>
    <xdr:pic>
      <xdr:nvPicPr>
        <xdr:cNvPr id="132" name="Picture 63" descr="C:\Users\hfreeth\AppData\Local\Microsoft\Windows\Temporary Internet Files\Content.IE5\XLHOTTUP\MM900254501[1].gif">
          <a:hlinkClick xmlns:r="http://schemas.openxmlformats.org/officeDocument/2006/relationships" r:id="rId11"/>
          <a:extLst>
            <a:ext uri="{FF2B5EF4-FFF2-40B4-BE49-F238E27FC236}">
              <a16:creationId xmlns="" xmlns:a16="http://schemas.microsoft.com/office/drawing/2014/main" id="{00000000-0008-0000-0400-00001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26</xdr:col>
      <xdr:colOff>0</xdr:colOff>
      <xdr:row>3</xdr:row>
      <xdr:rowOff>57150</xdr:rowOff>
    </xdr:from>
    <xdr:ext cx="0" cy="134207"/>
    <xdr:pic>
      <xdr:nvPicPr>
        <xdr:cNvPr id="133" name="Picture 63" descr="C:\Users\hfreeth\AppData\Local\Microsoft\Windows\Temporary Internet Files\Content.IE5\XLHOTTUP\MM900254501[1].gif">
          <a:hlinkClick xmlns:r="http://schemas.openxmlformats.org/officeDocument/2006/relationships" r:id="rId12"/>
          <a:extLst>
            <a:ext uri="{FF2B5EF4-FFF2-40B4-BE49-F238E27FC236}">
              <a16:creationId xmlns="" xmlns:a16="http://schemas.microsoft.com/office/drawing/2014/main" id="{00000000-0008-0000-0400-00001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26</xdr:col>
      <xdr:colOff>0</xdr:colOff>
      <xdr:row>3</xdr:row>
      <xdr:rowOff>57150</xdr:rowOff>
    </xdr:from>
    <xdr:ext cx="0" cy="134207"/>
    <xdr:pic>
      <xdr:nvPicPr>
        <xdr:cNvPr id="134" name="Picture 63" descr="C:\Users\hfreeth\AppData\Local\Microsoft\Windows\Temporary Internet Files\Content.IE5\XLHOTTUP\MM900254501[1].gif">
          <a:hlinkClick xmlns:r="http://schemas.openxmlformats.org/officeDocument/2006/relationships" r:id="rId13"/>
          <a:extLst>
            <a:ext uri="{FF2B5EF4-FFF2-40B4-BE49-F238E27FC236}">
              <a16:creationId xmlns="" xmlns:a16="http://schemas.microsoft.com/office/drawing/2014/main" id="{00000000-0008-0000-0400-00001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26</xdr:col>
      <xdr:colOff>0</xdr:colOff>
      <xdr:row>3</xdr:row>
      <xdr:rowOff>57150</xdr:rowOff>
    </xdr:from>
    <xdr:ext cx="0" cy="134207"/>
    <xdr:pic>
      <xdr:nvPicPr>
        <xdr:cNvPr id="135" name="Picture 63" descr="C:\Users\hfreeth\AppData\Local\Microsoft\Windows\Temporary Internet Files\Content.IE5\XLHOTTUP\MM900254501[1].gif">
          <a:hlinkClick xmlns:r="http://schemas.openxmlformats.org/officeDocument/2006/relationships" r:id="rId14"/>
          <a:extLst>
            <a:ext uri="{FF2B5EF4-FFF2-40B4-BE49-F238E27FC236}">
              <a16:creationId xmlns="" xmlns:a16="http://schemas.microsoft.com/office/drawing/2014/main" id="{00000000-0008-0000-0400-00001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26</xdr:col>
      <xdr:colOff>0</xdr:colOff>
      <xdr:row>3</xdr:row>
      <xdr:rowOff>57150</xdr:rowOff>
    </xdr:from>
    <xdr:ext cx="0" cy="134207"/>
    <xdr:pic>
      <xdr:nvPicPr>
        <xdr:cNvPr id="136" name="Picture 63" descr="C:\Users\hfreeth\AppData\Local\Microsoft\Windows\Temporary Internet Files\Content.IE5\XLHOTTUP\MM900254501[1].gif">
          <a:hlinkClick xmlns:r="http://schemas.openxmlformats.org/officeDocument/2006/relationships" r:id="rId15"/>
          <a:extLst>
            <a:ext uri="{FF2B5EF4-FFF2-40B4-BE49-F238E27FC236}">
              <a16:creationId xmlns=""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26</xdr:col>
      <xdr:colOff>0</xdr:colOff>
      <xdr:row>3</xdr:row>
      <xdr:rowOff>57150</xdr:rowOff>
    </xdr:from>
    <xdr:ext cx="0" cy="134207"/>
    <xdr:pic>
      <xdr:nvPicPr>
        <xdr:cNvPr id="137" name="Picture 63" descr="C:\Users\hfreeth\AppData\Local\Microsoft\Windows\Temporary Internet Files\Content.IE5\XLHOTTUP\MM900254501[1].gif">
          <a:hlinkClick xmlns:r="http://schemas.openxmlformats.org/officeDocument/2006/relationships" r:id="rId15"/>
          <a:extLst>
            <a:ext uri="{FF2B5EF4-FFF2-40B4-BE49-F238E27FC236}">
              <a16:creationId xmlns="" xmlns:a16="http://schemas.microsoft.com/office/drawing/2014/main" id="{00000000-0008-0000-0400-00001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26</xdr:col>
      <xdr:colOff>0</xdr:colOff>
      <xdr:row>3</xdr:row>
      <xdr:rowOff>57150</xdr:rowOff>
    </xdr:from>
    <xdr:ext cx="0" cy="134207"/>
    <xdr:pic>
      <xdr:nvPicPr>
        <xdr:cNvPr id="138" name="Picture 63" descr="C:\Users\hfreeth\AppData\Local\Microsoft\Windows\Temporary Internet Files\Content.IE5\XLHOTTUP\MM900254501[1].gif">
          <a:hlinkClick xmlns:r="http://schemas.openxmlformats.org/officeDocument/2006/relationships" r:id="rId15"/>
          <a:extLst>
            <a:ext uri="{FF2B5EF4-FFF2-40B4-BE49-F238E27FC236}">
              <a16:creationId xmlns="" xmlns:a16="http://schemas.microsoft.com/office/drawing/2014/main" id="{00000000-0008-0000-0400-00001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26</xdr:col>
      <xdr:colOff>0</xdr:colOff>
      <xdr:row>3</xdr:row>
      <xdr:rowOff>57150</xdr:rowOff>
    </xdr:from>
    <xdr:ext cx="0" cy="134207"/>
    <xdr:pic>
      <xdr:nvPicPr>
        <xdr:cNvPr id="139" name="Picture 63" descr="C:\Users\hfreeth\AppData\Local\Microsoft\Windows\Temporary Internet Files\Content.IE5\XLHOTTUP\MM900254501[1].gif">
          <a:hlinkClick xmlns:r="http://schemas.openxmlformats.org/officeDocument/2006/relationships" r:id="rId15"/>
          <a:extLst>
            <a:ext uri="{FF2B5EF4-FFF2-40B4-BE49-F238E27FC236}">
              <a16:creationId xmlns="" xmlns:a16="http://schemas.microsoft.com/office/drawing/2014/main" id="{00000000-0008-0000-0400-00001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26</xdr:col>
      <xdr:colOff>0</xdr:colOff>
      <xdr:row>3</xdr:row>
      <xdr:rowOff>57150</xdr:rowOff>
    </xdr:from>
    <xdr:ext cx="0" cy="134207"/>
    <xdr:pic>
      <xdr:nvPicPr>
        <xdr:cNvPr id="140" name="Picture 63" descr="C:\Users\hfreeth\AppData\Local\Microsoft\Windows\Temporary Internet Files\Content.IE5\XLHOTTUP\MM900254501[1].gif">
          <a:hlinkClick xmlns:r="http://schemas.openxmlformats.org/officeDocument/2006/relationships" r:id="rId8"/>
          <a:extLst>
            <a:ext uri="{FF2B5EF4-FFF2-40B4-BE49-F238E27FC236}">
              <a16:creationId xmlns="" xmlns:a16="http://schemas.microsoft.com/office/drawing/2014/main" id="{00000000-0008-0000-0400-00001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26</xdr:col>
      <xdr:colOff>0</xdr:colOff>
      <xdr:row>3</xdr:row>
      <xdr:rowOff>57150</xdr:rowOff>
    </xdr:from>
    <xdr:ext cx="0" cy="134207"/>
    <xdr:pic>
      <xdr:nvPicPr>
        <xdr:cNvPr id="141" name="Picture 140" descr="C:\Users\hfreeth\AppData\Local\Microsoft\Windows\Temporary Internet Files\Content.IE5\XLHOTTUP\MM900254501[1].gif">
          <a:hlinkClick xmlns:r="http://schemas.openxmlformats.org/officeDocument/2006/relationships" r:id="rId6"/>
          <a:extLst>
            <a:ext uri="{FF2B5EF4-FFF2-40B4-BE49-F238E27FC236}">
              <a16:creationId xmlns="" xmlns:a16="http://schemas.microsoft.com/office/drawing/2014/main" id="{00000000-0008-0000-0400-00001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26</xdr:col>
      <xdr:colOff>0</xdr:colOff>
      <xdr:row>3</xdr:row>
      <xdr:rowOff>57150</xdr:rowOff>
    </xdr:from>
    <xdr:ext cx="0" cy="134207"/>
    <xdr:pic>
      <xdr:nvPicPr>
        <xdr:cNvPr id="142" name="Picture 63" descr="C:\Users\hfreeth\AppData\Local\Microsoft\Windows\Temporary Internet Files\Content.IE5\XLHOTTUP\MM900254501[1].gif">
          <a:hlinkClick xmlns:r="http://schemas.openxmlformats.org/officeDocument/2006/relationships" r:id="rId11"/>
          <a:extLst>
            <a:ext uri="{FF2B5EF4-FFF2-40B4-BE49-F238E27FC236}">
              <a16:creationId xmlns="" xmlns:a16="http://schemas.microsoft.com/office/drawing/2014/main" id="{00000000-0008-0000-0400-00001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26</xdr:col>
      <xdr:colOff>0</xdr:colOff>
      <xdr:row>3</xdr:row>
      <xdr:rowOff>57150</xdr:rowOff>
    </xdr:from>
    <xdr:ext cx="0" cy="134207"/>
    <xdr:pic>
      <xdr:nvPicPr>
        <xdr:cNvPr id="143"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22</xdr:col>
      <xdr:colOff>857250</xdr:colOff>
      <xdr:row>3</xdr:row>
      <xdr:rowOff>57150</xdr:rowOff>
    </xdr:from>
    <xdr:ext cx="0" cy="134207"/>
    <xdr:pic>
      <xdr:nvPicPr>
        <xdr:cNvPr id="144"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52400" y="676275"/>
          <a:ext cx="0" cy="134207"/>
        </a:xfrm>
        <a:prstGeom prst="rect">
          <a:avLst/>
        </a:prstGeom>
        <a:noFill/>
      </xdr:spPr>
    </xdr:pic>
    <xdr:clientData/>
  </xdr:oneCellAnchor>
  <xdr:oneCellAnchor>
    <xdr:from>
      <xdr:col>22</xdr:col>
      <xdr:colOff>857250</xdr:colOff>
      <xdr:row>3</xdr:row>
      <xdr:rowOff>57150</xdr:rowOff>
    </xdr:from>
    <xdr:ext cx="0" cy="134207"/>
    <xdr:pic>
      <xdr:nvPicPr>
        <xdr:cNvPr id="145"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52400" y="676275"/>
          <a:ext cx="0" cy="134207"/>
        </a:xfrm>
        <a:prstGeom prst="rect">
          <a:avLst/>
        </a:prstGeom>
        <a:noFill/>
      </xdr:spPr>
    </xdr:pic>
    <xdr:clientData/>
  </xdr:oneCellAnchor>
  <xdr:oneCellAnchor>
    <xdr:from>
      <xdr:col>22</xdr:col>
      <xdr:colOff>857250</xdr:colOff>
      <xdr:row>3</xdr:row>
      <xdr:rowOff>57150</xdr:rowOff>
    </xdr:from>
    <xdr:ext cx="0" cy="134207"/>
    <xdr:pic>
      <xdr:nvPicPr>
        <xdr:cNvPr id="146"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52400" y="676275"/>
          <a:ext cx="0" cy="134207"/>
        </a:xfrm>
        <a:prstGeom prst="rect">
          <a:avLst/>
        </a:prstGeom>
        <a:noFill/>
      </xdr:spPr>
    </xdr:pic>
    <xdr:clientData/>
  </xdr:oneCellAnchor>
  <xdr:oneCellAnchor>
    <xdr:from>
      <xdr:col>22</xdr:col>
      <xdr:colOff>857250</xdr:colOff>
      <xdr:row>3</xdr:row>
      <xdr:rowOff>57150</xdr:rowOff>
    </xdr:from>
    <xdr:ext cx="0" cy="134207"/>
    <xdr:pic>
      <xdr:nvPicPr>
        <xdr:cNvPr id="147"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52400" y="676275"/>
          <a:ext cx="0" cy="134207"/>
        </a:xfrm>
        <a:prstGeom prst="rect">
          <a:avLst/>
        </a:prstGeom>
        <a:noFill/>
      </xdr:spPr>
    </xdr:pic>
    <xdr:clientData/>
  </xdr:oneCellAnchor>
  <xdr:oneCellAnchor>
    <xdr:from>
      <xdr:col>23</xdr:col>
      <xdr:colOff>857250</xdr:colOff>
      <xdr:row>3</xdr:row>
      <xdr:rowOff>57150</xdr:rowOff>
    </xdr:from>
    <xdr:ext cx="0" cy="134207"/>
    <xdr:pic>
      <xdr:nvPicPr>
        <xdr:cNvPr id="148"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243125" y="676275"/>
          <a:ext cx="0" cy="134207"/>
        </a:xfrm>
        <a:prstGeom prst="rect">
          <a:avLst/>
        </a:prstGeom>
        <a:noFill/>
      </xdr:spPr>
    </xdr:pic>
    <xdr:clientData/>
  </xdr:oneCellAnchor>
  <xdr:oneCellAnchor>
    <xdr:from>
      <xdr:col>23</xdr:col>
      <xdr:colOff>857250</xdr:colOff>
      <xdr:row>3</xdr:row>
      <xdr:rowOff>57150</xdr:rowOff>
    </xdr:from>
    <xdr:ext cx="0" cy="134207"/>
    <xdr:pic>
      <xdr:nvPicPr>
        <xdr:cNvPr id="149"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243125" y="676275"/>
          <a:ext cx="0" cy="134207"/>
        </a:xfrm>
        <a:prstGeom prst="rect">
          <a:avLst/>
        </a:prstGeom>
        <a:noFill/>
      </xdr:spPr>
    </xdr:pic>
    <xdr:clientData/>
  </xdr:oneCellAnchor>
  <xdr:oneCellAnchor>
    <xdr:from>
      <xdr:col>25</xdr:col>
      <xdr:colOff>857250</xdr:colOff>
      <xdr:row>3</xdr:row>
      <xdr:rowOff>57150</xdr:rowOff>
    </xdr:from>
    <xdr:ext cx="0" cy="134207"/>
    <xdr:pic>
      <xdr:nvPicPr>
        <xdr:cNvPr id="150"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4510325" y="676275"/>
          <a:ext cx="0" cy="134207"/>
        </a:xfrm>
        <a:prstGeom prst="rect">
          <a:avLst/>
        </a:prstGeom>
        <a:noFill/>
      </xdr:spPr>
    </xdr:pic>
    <xdr:clientData/>
  </xdr:oneCellAnchor>
  <xdr:oneCellAnchor>
    <xdr:from>
      <xdr:col>25</xdr:col>
      <xdr:colOff>857250</xdr:colOff>
      <xdr:row>3</xdr:row>
      <xdr:rowOff>57150</xdr:rowOff>
    </xdr:from>
    <xdr:ext cx="0" cy="134207"/>
    <xdr:pic>
      <xdr:nvPicPr>
        <xdr:cNvPr id="151"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4510325" y="676275"/>
          <a:ext cx="0" cy="134207"/>
        </a:xfrm>
        <a:prstGeom prst="rect">
          <a:avLst/>
        </a:prstGeom>
        <a:noFill/>
      </xdr:spPr>
    </xdr:pic>
    <xdr:clientData/>
  </xdr:oneCellAnchor>
  <xdr:oneCellAnchor>
    <xdr:from>
      <xdr:col>26</xdr:col>
      <xdr:colOff>0</xdr:colOff>
      <xdr:row>3</xdr:row>
      <xdr:rowOff>57150</xdr:rowOff>
    </xdr:from>
    <xdr:ext cx="0" cy="134207"/>
    <xdr:pic>
      <xdr:nvPicPr>
        <xdr:cNvPr id="152"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26</xdr:col>
      <xdr:colOff>0</xdr:colOff>
      <xdr:row>3</xdr:row>
      <xdr:rowOff>57150</xdr:rowOff>
    </xdr:from>
    <xdr:ext cx="0" cy="134207"/>
    <xdr:pic>
      <xdr:nvPicPr>
        <xdr:cNvPr id="153"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26</xdr:col>
      <xdr:colOff>0</xdr:colOff>
      <xdr:row>3</xdr:row>
      <xdr:rowOff>57150</xdr:rowOff>
    </xdr:from>
    <xdr:ext cx="0" cy="134207"/>
    <xdr:pic>
      <xdr:nvPicPr>
        <xdr:cNvPr id="154"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26</xdr:col>
      <xdr:colOff>0</xdr:colOff>
      <xdr:row>3</xdr:row>
      <xdr:rowOff>57150</xdr:rowOff>
    </xdr:from>
    <xdr:ext cx="0" cy="134207"/>
    <xdr:pic>
      <xdr:nvPicPr>
        <xdr:cNvPr id="155"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26</xdr:col>
      <xdr:colOff>0</xdr:colOff>
      <xdr:row>3</xdr:row>
      <xdr:rowOff>57150</xdr:rowOff>
    </xdr:from>
    <xdr:ext cx="0" cy="134207"/>
    <xdr:pic>
      <xdr:nvPicPr>
        <xdr:cNvPr id="156"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26</xdr:col>
      <xdr:colOff>0</xdr:colOff>
      <xdr:row>3</xdr:row>
      <xdr:rowOff>57150</xdr:rowOff>
    </xdr:from>
    <xdr:ext cx="0" cy="134207"/>
    <xdr:pic>
      <xdr:nvPicPr>
        <xdr:cNvPr id="157"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26</xdr:col>
      <xdr:colOff>0</xdr:colOff>
      <xdr:row>3</xdr:row>
      <xdr:rowOff>57150</xdr:rowOff>
    </xdr:from>
    <xdr:ext cx="0" cy="134207"/>
    <xdr:pic>
      <xdr:nvPicPr>
        <xdr:cNvPr id="158"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26</xdr:col>
      <xdr:colOff>0</xdr:colOff>
      <xdr:row>3</xdr:row>
      <xdr:rowOff>57150</xdr:rowOff>
    </xdr:from>
    <xdr:ext cx="0" cy="134207"/>
    <xdr:pic>
      <xdr:nvPicPr>
        <xdr:cNvPr id="159"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26</xdr:col>
      <xdr:colOff>0</xdr:colOff>
      <xdr:row>3</xdr:row>
      <xdr:rowOff>57150</xdr:rowOff>
    </xdr:from>
    <xdr:ext cx="0" cy="134207"/>
    <xdr:pic>
      <xdr:nvPicPr>
        <xdr:cNvPr id="160"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26</xdr:col>
      <xdr:colOff>0</xdr:colOff>
      <xdr:row>3</xdr:row>
      <xdr:rowOff>57150</xdr:rowOff>
    </xdr:from>
    <xdr:ext cx="0" cy="134207"/>
    <xdr:pic>
      <xdr:nvPicPr>
        <xdr:cNvPr id="161"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26</xdr:col>
      <xdr:colOff>0</xdr:colOff>
      <xdr:row>3</xdr:row>
      <xdr:rowOff>57150</xdr:rowOff>
    </xdr:from>
    <xdr:ext cx="0" cy="134207"/>
    <xdr:pic>
      <xdr:nvPicPr>
        <xdr:cNvPr id="162"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26</xdr:col>
      <xdr:colOff>0</xdr:colOff>
      <xdr:row>3</xdr:row>
      <xdr:rowOff>57150</xdr:rowOff>
    </xdr:from>
    <xdr:ext cx="0" cy="134207"/>
    <xdr:pic>
      <xdr:nvPicPr>
        <xdr:cNvPr id="163"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26</xdr:col>
      <xdr:colOff>0</xdr:colOff>
      <xdr:row>3</xdr:row>
      <xdr:rowOff>57150</xdr:rowOff>
    </xdr:from>
    <xdr:ext cx="0" cy="134207"/>
    <xdr:pic>
      <xdr:nvPicPr>
        <xdr:cNvPr id="164"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26</xdr:col>
      <xdr:colOff>0</xdr:colOff>
      <xdr:row>3</xdr:row>
      <xdr:rowOff>57150</xdr:rowOff>
    </xdr:from>
    <xdr:ext cx="0" cy="134207"/>
    <xdr:pic>
      <xdr:nvPicPr>
        <xdr:cNvPr id="165"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26</xdr:col>
      <xdr:colOff>0</xdr:colOff>
      <xdr:row>3</xdr:row>
      <xdr:rowOff>57150</xdr:rowOff>
    </xdr:from>
    <xdr:ext cx="0" cy="134207"/>
    <xdr:pic>
      <xdr:nvPicPr>
        <xdr:cNvPr id="166"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26</xdr:col>
      <xdr:colOff>0</xdr:colOff>
      <xdr:row>3</xdr:row>
      <xdr:rowOff>57150</xdr:rowOff>
    </xdr:from>
    <xdr:ext cx="0" cy="134207"/>
    <xdr:pic>
      <xdr:nvPicPr>
        <xdr:cNvPr id="167"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23</xdr:col>
      <xdr:colOff>1876425</xdr:colOff>
      <xdr:row>2</xdr:row>
      <xdr:rowOff>38100</xdr:rowOff>
    </xdr:from>
    <xdr:ext cx="180975" cy="172307"/>
    <xdr:pic>
      <xdr:nvPicPr>
        <xdr:cNvPr id="168" name="Picture 63" descr="C:\Users\hfreeth\AppData\Local\Microsoft\Windows\Temporary Internet Files\Content.IE5\XLHOTTUP\MM900254501[1].gif">
          <a:hlinkClick xmlns:r="http://schemas.openxmlformats.org/officeDocument/2006/relationships" r:id="rId24"/>
          <a:extLst>
            <a:ext uri="{FF2B5EF4-FFF2-40B4-BE49-F238E27FC236}">
              <a16:creationId xmlns="" xmlns:a16="http://schemas.microsoft.com/office/drawing/2014/main" id="{00000000-0008-0000-0400-00002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3233975" y="447675"/>
          <a:ext cx="180975" cy="172307"/>
        </a:xfrm>
        <a:prstGeom prst="rect">
          <a:avLst/>
        </a:prstGeom>
        <a:noFill/>
      </xdr:spPr>
    </xdr:pic>
    <xdr:clientData/>
  </xdr:oneCellAnchor>
  <xdr:oneCellAnchor>
    <xdr:from>
      <xdr:col>24</xdr:col>
      <xdr:colOff>2000250</xdr:colOff>
      <xdr:row>2</xdr:row>
      <xdr:rowOff>28575</xdr:rowOff>
    </xdr:from>
    <xdr:ext cx="180975" cy="172307"/>
    <xdr:pic>
      <xdr:nvPicPr>
        <xdr:cNvPr id="170" name="Picture 63" descr="C:\Users\hfreeth\AppData\Local\Microsoft\Windows\Temporary Internet Files\Content.IE5\XLHOTTUP\MM900254501[1].gif">
          <a:hlinkClick xmlns:r="http://schemas.openxmlformats.org/officeDocument/2006/relationships" r:id="rId25"/>
          <a:extLst>
            <a:ext uri="{FF2B5EF4-FFF2-40B4-BE49-F238E27FC236}">
              <a16:creationId xmlns="" xmlns:a16="http://schemas.microsoft.com/office/drawing/2014/main" id="{00000000-0008-0000-0400-00002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653325" y="438150"/>
          <a:ext cx="180975" cy="172307"/>
        </a:xfrm>
        <a:prstGeom prst="rect">
          <a:avLst/>
        </a:prstGeom>
        <a:noFill/>
      </xdr:spPr>
    </xdr:pic>
    <xdr:clientData/>
  </xdr:oneCellAnchor>
  <xdr:oneCellAnchor>
    <xdr:from>
      <xdr:col>26</xdr:col>
      <xdr:colOff>1562100</xdr:colOff>
      <xdr:row>2</xdr:row>
      <xdr:rowOff>28575</xdr:rowOff>
    </xdr:from>
    <xdr:ext cx="180975" cy="172307"/>
    <xdr:pic>
      <xdr:nvPicPr>
        <xdr:cNvPr id="171" name="Picture 63" descr="C:\Users\hfreeth\AppData\Local\Microsoft\Windows\Temporary Internet Files\Content.IE5\XLHOTTUP\MM900254501[1].gif">
          <a:hlinkClick xmlns:r="http://schemas.openxmlformats.org/officeDocument/2006/relationships" r:id="rId26"/>
          <a:extLst>
            <a:ext uri="{FF2B5EF4-FFF2-40B4-BE49-F238E27FC236}">
              <a16:creationId xmlns="" xmlns:a16="http://schemas.microsoft.com/office/drawing/2014/main" id="{00000000-0008-0000-0400-00002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597300" y="438150"/>
          <a:ext cx="180975" cy="172307"/>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8</xdr:col>
      <xdr:colOff>400050</xdr:colOff>
      <xdr:row>1</xdr:row>
      <xdr:rowOff>19050</xdr:rowOff>
    </xdr:from>
    <xdr:to>
      <xdr:col>8</xdr:col>
      <xdr:colOff>581025</xdr:colOff>
      <xdr:row>1</xdr:row>
      <xdr:rowOff>190500</xdr:rowOff>
    </xdr:to>
    <xdr:pic>
      <xdr:nvPicPr>
        <xdr:cNvPr id="4" name="Picture 63" descr="C:\Users\hfreeth\AppData\Local\Microsoft\Windows\Temporary Internet Files\Content.IE5\XLHOTTUP\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4405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390525</xdr:colOff>
      <xdr:row>1</xdr:row>
      <xdr:rowOff>19050</xdr:rowOff>
    </xdr:from>
    <xdr:to>
      <xdr:col>9</xdr:col>
      <xdr:colOff>571500</xdr:colOff>
      <xdr:row>1</xdr:row>
      <xdr:rowOff>190500</xdr:rowOff>
    </xdr:to>
    <xdr:pic>
      <xdr:nvPicPr>
        <xdr:cNvPr id="5" name="Picture 63" descr="C:\Users\hfreeth\AppData\Local\Microsoft\Windows\Temporary Internet Files\Content.IE5\XLHOTTUP\MM900254501[1].gif">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76875"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381000</xdr:colOff>
      <xdr:row>1</xdr:row>
      <xdr:rowOff>19050</xdr:rowOff>
    </xdr:from>
    <xdr:to>
      <xdr:col>10</xdr:col>
      <xdr:colOff>561975</xdr:colOff>
      <xdr:row>1</xdr:row>
      <xdr:rowOff>190500</xdr:rowOff>
    </xdr:to>
    <xdr:pic>
      <xdr:nvPicPr>
        <xdr:cNvPr id="6" name="Picture 63" descr="C:\Users\hfreeth\AppData\Local\Microsoft\Windows\Temporary Internet Files\Content.IE5\XLHOTTUP\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7695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361950</xdr:colOff>
      <xdr:row>1</xdr:row>
      <xdr:rowOff>19050</xdr:rowOff>
    </xdr:from>
    <xdr:to>
      <xdr:col>11</xdr:col>
      <xdr:colOff>542925</xdr:colOff>
      <xdr:row>1</xdr:row>
      <xdr:rowOff>190500</xdr:rowOff>
    </xdr:to>
    <xdr:pic>
      <xdr:nvPicPr>
        <xdr:cNvPr id="7" name="Picture 63" descr="C:\Users\hfreeth\AppData\Local\Microsoft\Windows\Temporary Internet Files\Content.IE5\XLHOTTUP\MM900254501[1].gif">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0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400050</xdr:colOff>
      <xdr:row>1</xdr:row>
      <xdr:rowOff>19050</xdr:rowOff>
    </xdr:from>
    <xdr:to>
      <xdr:col>12</xdr:col>
      <xdr:colOff>581025</xdr:colOff>
      <xdr:row>1</xdr:row>
      <xdr:rowOff>190500</xdr:rowOff>
    </xdr:to>
    <xdr:pic>
      <xdr:nvPicPr>
        <xdr:cNvPr id="8" name="Picture 63" descr="C:\Users\hfreeth\AppData\Local\Microsoft\Windows\Temporary Internet Files\Content.IE5\XLHOTTUP\MM900254501[1].gif">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1520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400050</xdr:colOff>
      <xdr:row>1</xdr:row>
      <xdr:rowOff>19050</xdr:rowOff>
    </xdr:from>
    <xdr:to>
      <xdr:col>13</xdr:col>
      <xdr:colOff>581025</xdr:colOff>
      <xdr:row>1</xdr:row>
      <xdr:rowOff>190500</xdr:rowOff>
    </xdr:to>
    <xdr:pic>
      <xdr:nvPicPr>
        <xdr:cNvPr id="9" name="Picture 63" descr="C:\Users\hfreeth\AppData\Local\Microsoft\Windows\Temporary Internet Files\Content.IE5\XLHOTTUP\MM900254501[1].gif">
          <a:hlinkClick xmlns:r="http://schemas.openxmlformats.org/officeDocument/2006/relationships" r:id="rId7"/>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59205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400050</xdr:colOff>
      <xdr:row>1</xdr:row>
      <xdr:rowOff>19050</xdr:rowOff>
    </xdr:from>
    <xdr:to>
      <xdr:col>14</xdr:col>
      <xdr:colOff>581025</xdr:colOff>
      <xdr:row>1</xdr:row>
      <xdr:rowOff>190500</xdr:rowOff>
    </xdr:to>
    <xdr:pic>
      <xdr:nvPicPr>
        <xdr:cNvPr id="10" name="Picture 63" descr="C:\Users\hfreeth\AppData\Local\Microsoft\Windows\Temporary Internet Files\Content.IE5\XLHOTTUP\MM900254501[1].gif">
          <a:hlinkClick xmlns:r="http://schemas.openxmlformats.org/officeDocument/2006/relationships" r:id="rId8"/>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53440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400050</xdr:colOff>
      <xdr:row>1</xdr:row>
      <xdr:rowOff>19050</xdr:rowOff>
    </xdr:from>
    <xdr:to>
      <xdr:col>15</xdr:col>
      <xdr:colOff>581025</xdr:colOff>
      <xdr:row>1</xdr:row>
      <xdr:rowOff>190500</xdr:rowOff>
    </xdr:to>
    <xdr:pic>
      <xdr:nvPicPr>
        <xdr:cNvPr id="11" name="Picture 63" descr="C:\Users\hfreeth\AppData\Local\Microsoft\Windows\Temporary Internet Files\Content.IE5\XLHOTTUP\MM900254501[1].gif">
          <a:hlinkClick xmlns:r="http://schemas.openxmlformats.org/officeDocument/2006/relationships" r:id="rId9"/>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4400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409575</xdr:colOff>
      <xdr:row>1</xdr:row>
      <xdr:rowOff>19050</xdr:rowOff>
    </xdr:from>
    <xdr:to>
      <xdr:col>16</xdr:col>
      <xdr:colOff>590550</xdr:colOff>
      <xdr:row>1</xdr:row>
      <xdr:rowOff>190500</xdr:rowOff>
    </xdr:to>
    <xdr:pic>
      <xdr:nvPicPr>
        <xdr:cNvPr id="12" name="Picture 63" descr="C:\Users\hfreeth\AppData\Local\Microsoft\Windows\Temporary Internet Files\Content.IE5\XLHOTTUP\MM900254501[1].gif">
          <a:hlinkClick xmlns:r="http://schemas.openxmlformats.org/officeDocument/2006/relationships" r:id="rId10"/>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763125"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409575</xdr:colOff>
      <xdr:row>1</xdr:row>
      <xdr:rowOff>19050</xdr:rowOff>
    </xdr:from>
    <xdr:to>
      <xdr:col>17</xdr:col>
      <xdr:colOff>590550</xdr:colOff>
      <xdr:row>1</xdr:row>
      <xdr:rowOff>190500</xdr:rowOff>
    </xdr:to>
    <xdr:pic>
      <xdr:nvPicPr>
        <xdr:cNvPr id="13" name="Picture 63" descr="C:\Users\hfreeth\AppData\Local\Microsoft\Windows\Temporary Internet Files\Content.IE5\XLHOTTUP\MM900254501[1].gif">
          <a:hlinkClick xmlns:r="http://schemas.openxmlformats.org/officeDocument/2006/relationships" r:id="rId1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72725"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0</xdr:row>
      <xdr:rowOff>161925</xdr:rowOff>
    </xdr:from>
    <xdr:to>
      <xdr:col>6</xdr:col>
      <xdr:colOff>600075</xdr:colOff>
      <xdr:row>21</xdr:row>
      <xdr:rowOff>161925</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oneCellAnchor>
    <xdr:from>
      <xdr:col>18</xdr:col>
      <xdr:colOff>409575</xdr:colOff>
      <xdr:row>1</xdr:row>
      <xdr:rowOff>19050</xdr:rowOff>
    </xdr:from>
    <xdr:ext cx="180975" cy="171450"/>
    <xdr:pic>
      <xdr:nvPicPr>
        <xdr:cNvPr id="26" name="Picture 63" descr="C:\Users\hfreeth\AppData\Local\Microsoft\Windows\Temporary Internet Files\Content.IE5\XLHOTTUP\MM900254501[1].gif">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982325"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400050</xdr:colOff>
      <xdr:row>11</xdr:row>
      <xdr:rowOff>19050</xdr:rowOff>
    </xdr:from>
    <xdr:ext cx="180975" cy="171450"/>
    <xdr:pic>
      <xdr:nvPicPr>
        <xdr:cNvPr id="64" name="Picture 63" descr="C:\Users\hfreeth\AppData\Local\Microsoft\Windows\Temporary Internet Files\Content.IE5\XLHOTTUP\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7680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390525</xdr:colOff>
      <xdr:row>11</xdr:row>
      <xdr:rowOff>19050</xdr:rowOff>
    </xdr:from>
    <xdr:ext cx="180975" cy="171450"/>
    <xdr:pic>
      <xdr:nvPicPr>
        <xdr:cNvPr id="65" name="Picture 63" descr="C:\Users\hfreeth\AppData\Local\Microsoft\Windows\Temporary Internet Files\Content.IE5\XLHOTTUP\MM900254501[1].gif">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76875"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381000</xdr:colOff>
      <xdr:row>11</xdr:row>
      <xdr:rowOff>19050</xdr:rowOff>
    </xdr:from>
    <xdr:ext cx="180975" cy="171450"/>
    <xdr:pic>
      <xdr:nvPicPr>
        <xdr:cNvPr id="66" name="Picture 63" descr="C:\Users\hfreeth\AppData\Local\Microsoft\Windows\Temporary Internet Files\Content.IE5\XLHOTTUP\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7695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11</xdr:col>
      <xdr:colOff>361950</xdr:colOff>
      <xdr:row>11</xdr:row>
      <xdr:rowOff>19050</xdr:rowOff>
    </xdr:from>
    <xdr:ext cx="180975" cy="171450"/>
    <xdr:pic>
      <xdr:nvPicPr>
        <xdr:cNvPr id="67" name="Picture 63" descr="C:\Users\hfreeth\AppData\Local\Microsoft\Windows\Temporary Internet Files\Content.IE5\XLHOTTUP\MM900254501[1].gif">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0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400050</xdr:colOff>
      <xdr:row>11</xdr:row>
      <xdr:rowOff>19050</xdr:rowOff>
    </xdr:from>
    <xdr:ext cx="180975" cy="171450"/>
    <xdr:pic>
      <xdr:nvPicPr>
        <xdr:cNvPr id="68" name="Picture 63" descr="C:\Users\hfreeth\AppData\Local\Microsoft\Windows\Temporary Internet Files\Content.IE5\XLHOTTUP\MM900254501[1].gif">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1520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13</xdr:col>
      <xdr:colOff>400050</xdr:colOff>
      <xdr:row>11</xdr:row>
      <xdr:rowOff>19050</xdr:rowOff>
    </xdr:from>
    <xdr:ext cx="180975" cy="171450"/>
    <xdr:pic>
      <xdr:nvPicPr>
        <xdr:cNvPr id="69" name="Picture 63" descr="C:\Users\hfreeth\AppData\Local\Microsoft\Windows\Temporary Internet Files\Content.IE5\XLHOTTUP\MM900254501[1].gif">
          <a:hlinkClick xmlns:r="http://schemas.openxmlformats.org/officeDocument/2006/relationships" r:id="rId7"/>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2480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14</xdr:col>
      <xdr:colOff>400050</xdr:colOff>
      <xdr:row>11</xdr:row>
      <xdr:rowOff>19050</xdr:rowOff>
    </xdr:from>
    <xdr:ext cx="180975" cy="171450"/>
    <xdr:pic>
      <xdr:nvPicPr>
        <xdr:cNvPr id="70" name="Picture 63" descr="C:\Users\hfreeth\AppData\Local\Microsoft\Windows\Temporary Internet Files\Content.IE5\XLHOTTUP\MM900254501[1].gif">
          <a:hlinkClick xmlns:r="http://schemas.openxmlformats.org/officeDocument/2006/relationships" r:id="rId8"/>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53440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400050</xdr:colOff>
      <xdr:row>11</xdr:row>
      <xdr:rowOff>19050</xdr:rowOff>
    </xdr:from>
    <xdr:ext cx="180975" cy="171450"/>
    <xdr:pic>
      <xdr:nvPicPr>
        <xdr:cNvPr id="71" name="Picture 63" descr="C:\Users\hfreeth\AppData\Local\Microsoft\Windows\Temporary Internet Files\Content.IE5\XLHOTTUP\MM900254501[1].gif">
          <a:hlinkClick xmlns:r="http://schemas.openxmlformats.org/officeDocument/2006/relationships" r:id="rId9"/>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4400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409575</xdr:colOff>
      <xdr:row>11</xdr:row>
      <xdr:rowOff>19050</xdr:rowOff>
    </xdr:from>
    <xdr:ext cx="180975" cy="171450"/>
    <xdr:pic>
      <xdr:nvPicPr>
        <xdr:cNvPr id="72" name="Picture 63" descr="C:\Users\hfreeth\AppData\Local\Microsoft\Windows\Temporary Internet Files\Content.IE5\XLHOTTUP\MM900254501[1].gif">
          <a:hlinkClick xmlns:r="http://schemas.openxmlformats.org/officeDocument/2006/relationships" r:id="rId10"/>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763125"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17</xdr:col>
      <xdr:colOff>409575</xdr:colOff>
      <xdr:row>11</xdr:row>
      <xdr:rowOff>19050</xdr:rowOff>
    </xdr:from>
    <xdr:ext cx="180975" cy="171450"/>
    <xdr:pic>
      <xdr:nvPicPr>
        <xdr:cNvPr id="73" name="Picture 63" descr="C:\Users\hfreeth\AppData\Local\Microsoft\Windows\Temporary Internet Files\Content.IE5\XLHOTTUP\MM900254501[1].gif">
          <a:hlinkClick xmlns:r="http://schemas.openxmlformats.org/officeDocument/2006/relationships" r:id="rId1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72725"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18</xdr:col>
      <xdr:colOff>409575</xdr:colOff>
      <xdr:row>11</xdr:row>
      <xdr:rowOff>19050</xdr:rowOff>
    </xdr:from>
    <xdr:ext cx="180975" cy="171450"/>
    <xdr:pic>
      <xdr:nvPicPr>
        <xdr:cNvPr id="74" name="Picture 63" descr="C:\Users\hfreeth\AppData\Local\Microsoft\Windows\Temporary Internet Files\Content.IE5\XLHOTTUP\MM900254501[1].gif">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982325"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cepod-fs1\intranet\RESOURCES\Audit%20tools\2017%20NIV\NIV%20Audit%20Tool%2014%20Sep%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Instructions"/>
      <sheetName val="answer sheet"/>
      <sheetName val="Recommendations"/>
      <sheetName val="Audit Tool"/>
      <sheetName val="answer_sheet"/>
      <sheetName val="Summary"/>
    </sheetNames>
    <sheetDataSet>
      <sheetData sheetId="0" refreshError="1"/>
      <sheetData sheetId="1" refreshError="1"/>
      <sheetData sheetId="2">
        <row r="3">
          <cell r="A3" t="str">
            <v>Yes</v>
          </cell>
        </row>
        <row r="4">
          <cell r="A4" t="str">
            <v>No</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ncepod.org.uk/2018cictya.html" TargetMode="External"/><Relationship Id="rId1" Type="http://schemas.openxmlformats.org/officeDocument/2006/relationships/hyperlink" Target="mailto:info@ncepod.org.u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6"/>
  <sheetViews>
    <sheetView tabSelected="1" workbookViewId="0">
      <selection activeCell="B6" sqref="B6"/>
    </sheetView>
  </sheetViews>
  <sheetFormatPr defaultRowHeight="15" x14ac:dyDescent="0.25"/>
  <cols>
    <col min="1" max="1" width="55.42578125" style="2" customWidth="1"/>
    <col min="2" max="2" width="80.7109375" style="2" customWidth="1"/>
    <col min="3" max="16384" width="9.140625" style="2"/>
  </cols>
  <sheetData>
    <row r="1" spans="2:4" x14ac:dyDescent="0.25">
      <c r="B1" s="1"/>
    </row>
    <row r="2" spans="2:4" x14ac:dyDescent="0.25">
      <c r="B2" s="1"/>
    </row>
    <row r="3" spans="2:4" x14ac:dyDescent="0.25">
      <c r="B3" s="1"/>
    </row>
    <row r="4" spans="2:4" x14ac:dyDescent="0.25">
      <c r="B4" s="3"/>
    </row>
    <row r="5" spans="2:4" ht="18.75" x14ac:dyDescent="0.3">
      <c r="B5" s="4" t="s">
        <v>99</v>
      </c>
    </row>
    <row r="6" spans="2:4" ht="18.75" x14ac:dyDescent="0.3">
      <c r="B6" s="5" t="s">
        <v>0</v>
      </c>
    </row>
    <row r="7" spans="2:4" x14ac:dyDescent="0.25">
      <c r="B7" s="1"/>
    </row>
    <row r="8" spans="2:4" ht="78" customHeight="1" x14ac:dyDescent="0.25">
      <c r="B8" s="107" t="s">
        <v>100</v>
      </c>
      <c r="C8" s="108"/>
      <c r="D8" s="108"/>
    </row>
    <row r="9" spans="2:4" x14ac:dyDescent="0.25">
      <c r="B9" s="6" t="s">
        <v>1</v>
      </c>
    </row>
    <row r="10" spans="2:4" ht="15.75" customHeight="1" x14ac:dyDescent="0.25"/>
    <row r="11" spans="2:4" ht="58.5" customHeight="1" x14ac:dyDescent="0.25">
      <c r="B11" s="109" t="s">
        <v>102</v>
      </c>
      <c r="C11" s="108"/>
      <c r="D11" s="108"/>
    </row>
    <row r="13" spans="2:4" x14ac:dyDescent="0.25">
      <c r="B13" s="107" t="s">
        <v>2</v>
      </c>
      <c r="C13" s="110"/>
      <c r="D13" s="110"/>
    </row>
    <row r="15" spans="2:4" ht="28.5" customHeight="1" x14ac:dyDescent="0.25">
      <c r="B15" s="107" t="s">
        <v>92</v>
      </c>
      <c r="C15" s="110"/>
      <c r="D15" s="110"/>
    </row>
    <row r="16" spans="2:4" x14ac:dyDescent="0.25">
      <c r="B16" s="89" t="s">
        <v>101</v>
      </c>
    </row>
  </sheetData>
  <mergeCells count="4">
    <mergeCell ref="B8:D8"/>
    <mergeCell ref="B11:D11"/>
    <mergeCell ref="B13:D13"/>
    <mergeCell ref="B15:D15"/>
  </mergeCells>
  <hyperlinks>
    <hyperlink ref="B9" r:id="rId1"/>
    <hyperlink ref="B16" r:id="rId2"/>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workbookViewId="0">
      <selection activeCell="A21" sqref="A21:XFD21"/>
    </sheetView>
  </sheetViews>
  <sheetFormatPr defaultRowHeight="15" x14ac:dyDescent="0.25"/>
  <cols>
    <col min="1" max="1" width="140.140625" style="2" customWidth="1"/>
    <col min="2" max="16384" width="9.140625" style="2"/>
  </cols>
  <sheetData>
    <row r="1" spans="1:1" ht="18.75" x14ac:dyDescent="0.3">
      <c r="A1" s="8" t="s">
        <v>3</v>
      </c>
    </row>
    <row r="2" spans="1:1" x14ac:dyDescent="0.25">
      <c r="A2" s="14" t="s">
        <v>41</v>
      </c>
    </row>
    <row r="3" spans="1:1" x14ac:dyDescent="0.25">
      <c r="A3" s="14"/>
    </row>
    <row r="4" spans="1:1" ht="45" x14ac:dyDescent="0.25">
      <c r="A4" s="9" t="s">
        <v>58</v>
      </c>
    </row>
    <row r="5" spans="1:1" x14ac:dyDescent="0.25">
      <c r="A5" s="9"/>
    </row>
    <row r="6" spans="1:1" x14ac:dyDescent="0.25">
      <c r="A6" s="2" t="s">
        <v>60</v>
      </c>
    </row>
    <row r="8" spans="1:1" x14ac:dyDescent="0.25">
      <c r="A8" s="10" t="s">
        <v>4</v>
      </c>
    </row>
    <row r="9" spans="1:1" x14ac:dyDescent="0.25">
      <c r="A9" s="11" t="s">
        <v>5</v>
      </c>
    </row>
    <row r="10" spans="1:1" x14ac:dyDescent="0.25">
      <c r="A10" s="11" t="s">
        <v>54</v>
      </c>
    </row>
    <row r="11" spans="1:1" ht="30" x14ac:dyDescent="0.25">
      <c r="A11" s="12" t="s">
        <v>6</v>
      </c>
    </row>
    <row r="12" spans="1:1" x14ac:dyDescent="0.25">
      <c r="A12" s="13" t="s">
        <v>7</v>
      </c>
    </row>
    <row r="13" spans="1:1" x14ac:dyDescent="0.25">
      <c r="A13" s="13"/>
    </row>
    <row r="14" spans="1:1" ht="30" x14ac:dyDescent="0.25">
      <c r="A14" s="7" t="s">
        <v>55</v>
      </c>
    </row>
    <row r="16" spans="1:1" x14ac:dyDescent="0.25">
      <c r="A16" s="2" t="s">
        <v>8</v>
      </c>
    </row>
    <row r="18" spans="1:1" ht="30" x14ac:dyDescent="0.25">
      <c r="A18" s="9" t="s">
        <v>56</v>
      </c>
    </row>
    <row r="20" spans="1:1" x14ac:dyDescent="0.25">
      <c r="A20" s="2" t="s">
        <v>61</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8"/>
  <sheetViews>
    <sheetView workbookViewId="0">
      <pane xSplit="1" topLeftCell="B1" activePane="topRight" state="frozen"/>
      <selection pane="topRight" sqref="A1:A2"/>
    </sheetView>
  </sheetViews>
  <sheetFormatPr defaultRowHeight="15.75" x14ac:dyDescent="0.25"/>
  <cols>
    <col min="1" max="1" width="33.85546875" style="36" customWidth="1"/>
    <col min="2" max="2" width="20" style="33" customWidth="1"/>
    <col min="3" max="3" width="10" style="33" customWidth="1"/>
    <col min="4" max="4" width="34" style="33" customWidth="1"/>
    <col min="5" max="5" width="19.7109375" style="33" customWidth="1"/>
    <col min="6" max="6" width="25.5703125" style="33" customWidth="1"/>
    <col min="7" max="7" width="33" style="33" customWidth="1"/>
    <col min="8" max="8" width="50.85546875" style="33" customWidth="1"/>
    <col min="9" max="9" width="36.28515625" style="33" customWidth="1"/>
    <col min="10" max="10" width="41.28515625" style="33" customWidth="1"/>
    <col min="11" max="11" width="28.28515625" style="33" customWidth="1"/>
    <col min="12" max="12" width="31" style="33" bestFit="1" customWidth="1"/>
    <col min="13" max="13" width="31" style="33" customWidth="1"/>
    <col min="14" max="14" width="40" style="33" customWidth="1"/>
    <col min="15" max="15" width="29.140625" style="33" customWidth="1"/>
    <col min="16" max="16" width="24.85546875" style="33" customWidth="1"/>
    <col min="17" max="17" width="24.42578125" style="33" customWidth="1"/>
    <col min="18" max="18" width="29" style="33" customWidth="1"/>
    <col min="19" max="19" width="25.5703125" style="81" customWidth="1"/>
    <col min="20" max="20" width="30.85546875" style="33" customWidth="1"/>
    <col min="21" max="22" width="38.5703125" style="33" customWidth="1"/>
    <col min="23" max="23" width="29.5703125" style="33" customWidth="1"/>
    <col min="24" max="24" width="34.42578125" style="55" customWidth="1"/>
    <col min="25" max="25" width="40.140625" style="55" customWidth="1"/>
    <col min="26" max="26" width="21.5703125" style="76" customWidth="1"/>
    <col min="27" max="27" width="24.28515625" style="33" customWidth="1"/>
    <col min="28" max="28" width="23" style="33" customWidth="1"/>
    <col min="29" max="16384" width="9.140625" style="33"/>
  </cols>
  <sheetData>
    <row r="1" spans="1:28" s="38" customFormat="1" x14ac:dyDescent="0.25">
      <c r="A1" s="113" t="s">
        <v>103</v>
      </c>
      <c r="B1" s="36"/>
      <c r="C1" s="36"/>
      <c r="D1" s="36"/>
      <c r="E1" s="36"/>
      <c r="F1" s="36"/>
      <c r="G1" s="36"/>
      <c r="H1" s="36"/>
      <c r="I1" s="36"/>
      <c r="J1" s="36"/>
      <c r="K1" s="36"/>
      <c r="L1" s="36"/>
      <c r="M1" s="36"/>
      <c r="N1" s="36"/>
      <c r="O1" s="36"/>
      <c r="P1" s="36"/>
      <c r="Q1" s="36"/>
      <c r="R1" s="36"/>
      <c r="S1" s="36"/>
      <c r="T1" s="36"/>
      <c r="U1" s="36"/>
      <c r="V1" s="36"/>
      <c r="W1" s="36"/>
      <c r="Z1" s="40"/>
    </row>
    <row r="2" spans="1:28" s="38" customFormat="1" ht="16.5" thickBot="1" x14ac:dyDescent="0.3">
      <c r="A2" s="114"/>
      <c r="B2" s="58"/>
      <c r="C2" s="36"/>
      <c r="D2" s="36"/>
      <c r="E2" s="36"/>
      <c r="F2" s="36"/>
      <c r="G2" s="36"/>
      <c r="H2" s="36"/>
      <c r="I2" s="36"/>
      <c r="J2" s="36"/>
      <c r="K2" s="36"/>
      <c r="L2" s="36"/>
      <c r="M2" s="36"/>
      <c r="N2" s="36"/>
      <c r="O2" s="36"/>
      <c r="P2" s="36"/>
      <c r="Q2" s="36"/>
      <c r="R2" s="36"/>
      <c r="S2" s="36"/>
      <c r="T2" s="36"/>
      <c r="U2" s="36"/>
      <c r="V2" s="36"/>
      <c r="W2" s="36"/>
      <c r="Z2" s="40"/>
    </row>
    <row r="3" spans="1:28" ht="32.25" thickBot="1" x14ac:dyDescent="0.3">
      <c r="A3" s="59" t="s">
        <v>127</v>
      </c>
      <c r="B3" s="115"/>
      <c r="C3" s="115"/>
      <c r="D3" s="91" t="s">
        <v>57</v>
      </c>
      <c r="E3" s="118"/>
      <c r="F3" s="112"/>
      <c r="G3" s="60" t="s">
        <v>71</v>
      </c>
      <c r="H3" s="50" t="s">
        <v>65</v>
      </c>
      <c r="I3" s="111" t="s">
        <v>66</v>
      </c>
      <c r="J3" s="112"/>
      <c r="K3" s="111" t="s">
        <v>64</v>
      </c>
      <c r="L3" s="124"/>
      <c r="M3" s="124"/>
      <c r="N3" s="125"/>
      <c r="O3" s="119" t="s">
        <v>68</v>
      </c>
      <c r="P3" s="120"/>
      <c r="Q3" s="120"/>
      <c r="R3" s="120"/>
      <c r="S3" s="120"/>
      <c r="T3" s="112"/>
      <c r="U3" s="119" t="s">
        <v>125</v>
      </c>
      <c r="V3" s="112"/>
      <c r="W3" s="91" t="s">
        <v>69</v>
      </c>
      <c r="X3" s="91" t="s">
        <v>70</v>
      </c>
      <c r="Y3" s="91" t="s">
        <v>67</v>
      </c>
      <c r="Z3" s="119" t="s">
        <v>163</v>
      </c>
      <c r="AA3" s="120"/>
      <c r="AB3" s="112"/>
    </row>
    <row r="4" spans="1:28" ht="16.5" thickBot="1" x14ac:dyDescent="0.3">
      <c r="A4" s="61"/>
      <c r="B4" s="116" t="s">
        <v>29</v>
      </c>
      <c r="C4" s="116"/>
      <c r="D4" s="92"/>
      <c r="E4" s="117" t="s">
        <v>90</v>
      </c>
      <c r="F4" s="112"/>
      <c r="G4" s="92"/>
      <c r="H4" s="50"/>
      <c r="I4" s="90"/>
      <c r="J4" s="90"/>
      <c r="K4" s="126" t="s">
        <v>115</v>
      </c>
      <c r="L4" s="122"/>
      <c r="M4" s="122"/>
      <c r="N4" s="123"/>
      <c r="O4" s="121" t="s">
        <v>119</v>
      </c>
      <c r="P4" s="122"/>
      <c r="Q4" s="123"/>
      <c r="R4" s="121" t="s">
        <v>122</v>
      </c>
      <c r="S4" s="122"/>
      <c r="T4" s="123"/>
      <c r="U4" s="128"/>
      <c r="V4" s="112"/>
      <c r="W4" s="62"/>
      <c r="X4" s="62"/>
      <c r="Y4" s="62"/>
      <c r="Z4" s="127"/>
      <c r="AA4" s="120"/>
      <c r="AB4" s="112"/>
    </row>
    <row r="5" spans="1:28" x14ac:dyDescent="0.25">
      <c r="A5" s="63" t="s">
        <v>43</v>
      </c>
      <c r="B5" s="64">
        <v>1</v>
      </c>
      <c r="C5" s="65">
        <v>2</v>
      </c>
      <c r="D5" s="64">
        <v>3</v>
      </c>
      <c r="E5" s="64" t="s">
        <v>123</v>
      </c>
      <c r="F5" s="65" t="s">
        <v>124</v>
      </c>
      <c r="G5" s="44">
        <v>5</v>
      </c>
      <c r="H5" s="66">
        <v>6</v>
      </c>
      <c r="I5" s="67" t="s">
        <v>129</v>
      </c>
      <c r="J5" s="67" t="s">
        <v>130</v>
      </c>
      <c r="K5" s="67" t="s">
        <v>116</v>
      </c>
      <c r="L5" s="67" t="s">
        <v>117</v>
      </c>
      <c r="M5" s="67" t="s">
        <v>118</v>
      </c>
      <c r="N5" s="42" t="s">
        <v>128</v>
      </c>
      <c r="O5" s="68" t="s">
        <v>160</v>
      </c>
      <c r="P5" s="68" t="s">
        <v>120</v>
      </c>
      <c r="Q5" s="42" t="s">
        <v>121</v>
      </c>
      <c r="R5" s="43" t="s">
        <v>73</v>
      </c>
      <c r="S5" s="79" t="s">
        <v>74</v>
      </c>
      <c r="T5" s="67" t="s">
        <v>131</v>
      </c>
      <c r="U5" s="67">
        <v>11</v>
      </c>
      <c r="V5" s="67">
        <v>12</v>
      </c>
      <c r="W5" s="67">
        <v>13</v>
      </c>
      <c r="X5" s="65">
        <v>14</v>
      </c>
      <c r="Y5" s="65">
        <v>15</v>
      </c>
      <c r="Z5" s="98">
        <v>16</v>
      </c>
      <c r="AA5" s="65">
        <v>17</v>
      </c>
      <c r="AB5" s="65">
        <v>18</v>
      </c>
    </row>
    <row r="6" spans="1:28" s="54" customFormat="1" ht="141.75" x14ac:dyDescent="0.25">
      <c r="A6" s="53"/>
      <c r="B6" s="35" t="s">
        <v>72</v>
      </c>
      <c r="C6" s="35" t="s">
        <v>30</v>
      </c>
      <c r="D6" s="15" t="s">
        <v>135</v>
      </c>
      <c r="E6" s="35" t="s">
        <v>31</v>
      </c>
      <c r="F6" s="35" t="s">
        <v>32</v>
      </c>
      <c r="G6" s="15" t="s">
        <v>134</v>
      </c>
      <c r="H6" s="35" t="s">
        <v>139</v>
      </c>
      <c r="I6" s="35" t="s">
        <v>136</v>
      </c>
      <c r="J6" s="35" t="s">
        <v>138</v>
      </c>
      <c r="K6" s="35" t="s">
        <v>140</v>
      </c>
      <c r="L6" s="35" t="s">
        <v>141</v>
      </c>
      <c r="M6" s="35" t="s">
        <v>142</v>
      </c>
      <c r="N6" s="35" t="s">
        <v>144</v>
      </c>
      <c r="O6" s="35" t="s">
        <v>146</v>
      </c>
      <c r="P6" s="35" t="s">
        <v>148</v>
      </c>
      <c r="Q6" s="35" t="s">
        <v>147</v>
      </c>
      <c r="R6" s="41" t="s">
        <v>146</v>
      </c>
      <c r="S6" s="41" t="s">
        <v>148</v>
      </c>
      <c r="T6" s="80" t="s">
        <v>147</v>
      </c>
      <c r="U6" s="80" t="s">
        <v>149</v>
      </c>
      <c r="V6" s="80" t="s">
        <v>151</v>
      </c>
      <c r="W6" s="80" t="s">
        <v>152</v>
      </c>
      <c r="X6" s="80" t="s">
        <v>154</v>
      </c>
      <c r="Y6" s="80" t="s">
        <v>156</v>
      </c>
      <c r="Z6" s="99" t="s">
        <v>157</v>
      </c>
      <c r="AA6" s="80" t="s">
        <v>158</v>
      </c>
      <c r="AB6" s="80" t="s">
        <v>164</v>
      </c>
    </row>
    <row r="7" spans="1:28" ht="31.5" x14ac:dyDescent="0.25">
      <c r="A7" s="53"/>
      <c r="B7" s="45"/>
      <c r="C7" s="45"/>
      <c r="D7" s="45"/>
      <c r="E7" s="87" t="s">
        <v>91</v>
      </c>
      <c r="F7" s="87" t="s">
        <v>33</v>
      </c>
      <c r="G7" s="45"/>
      <c r="H7" s="86"/>
      <c r="I7" s="45"/>
      <c r="J7" s="45"/>
      <c r="K7" s="86"/>
      <c r="L7" s="45"/>
      <c r="M7" s="86"/>
      <c r="N7" s="45"/>
      <c r="O7" s="45"/>
      <c r="P7" s="45"/>
      <c r="Q7" s="45"/>
      <c r="R7" s="86"/>
      <c r="S7" s="88"/>
      <c r="T7" s="45"/>
      <c r="U7" s="45"/>
      <c r="V7" s="45"/>
      <c r="W7" s="45"/>
      <c r="X7" s="45"/>
      <c r="Y7" s="45"/>
      <c r="Z7" s="45"/>
      <c r="AA7" s="45"/>
      <c r="AB7" s="45"/>
    </row>
    <row r="8" spans="1:28" x14ac:dyDescent="0.25">
      <c r="A8" s="56" t="s">
        <v>15</v>
      </c>
      <c r="E8" s="96"/>
      <c r="F8" s="97"/>
      <c r="I8" s="51"/>
      <c r="J8" s="51"/>
      <c r="K8" s="51"/>
      <c r="L8" s="52"/>
      <c r="O8" s="51"/>
      <c r="P8" s="51"/>
      <c r="Q8" s="52"/>
      <c r="S8" s="93"/>
      <c r="T8" s="94"/>
      <c r="X8" s="33"/>
      <c r="Y8" s="33"/>
    </row>
    <row r="9" spans="1:28" x14ac:dyDescent="0.25">
      <c r="A9" s="56" t="s">
        <v>16</v>
      </c>
      <c r="D9" s="52"/>
      <c r="E9" s="96"/>
      <c r="F9" s="97"/>
      <c r="G9" s="52"/>
      <c r="K9" s="51"/>
      <c r="L9" s="51"/>
      <c r="M9" s="52"/>
      <c r="P9" s="51"/>
      <c r="Q9" s="51"/>
      <c r="R9" s="52"/>
      <c r="T9" s="94"/>
      <c r="U9" s="94"/>
      <c r="V9" s="94"/>
      <c r="X9" s="33"/>
      <c r="Y9" s="33"/>
    </row>
    <row r="10" spans="1:28" x14ac:dyDescent="0.25">
      <c r="A10" s="56" t="s">
        <v>17</v>
      </c>
      <c r="D10" s="52"/>
      <c r="E10" s="96"/>
      <c r="F10" s="97"/>
      <c r="G10" s="52"/>
      <c r="K10" s="51"/>
      <c r="L10" s="51"/>
      <c r="M10" s="52"/>
      <c r="P10" s="51"/>
      <c r="Q10" s="51"/>
      <c r="R10" s="52"/>
      <c r="T10" s="94"/>
      <c r="U10" s="94"/>
      <c r="V10" s="94"/>
      <c r="X10" s="33"/>
      <c r="Y10" s="33"/>
    </row>
    <row r="11" spans="1:28" x14ac:dyDescent="0.25">
      <c r="A11" s="56" t="s">
        <v>18</v>
      </c>
      <c r="D11" s="52"/>
      <c r="E11" s="96"/>
      <c r="F11" s="97"/>
      <c r="G11" s="52"/>
      <c r="K11" s="51"/>
      <c r="L11" s="51"/>
      <c r="M11" s="52"/>
      <c r="P11" s="51"/>
      <c r="Q11" s="51"/>
      <c r="R11" s="52"/>
      <c r="T11" s="94"/>
      <c r="U11" s="94"/>
      <c r="V11" s="94"/>
      <c r="X11" s="33"/>
      <c r="Y11" s="33"/>
    </row>
    <row r="12" spans="1:28" x14ac:dyDescent="0.25">
      <c r="A12" s="56" t="s">
        <v>19</v>
      </c>
      <c r="D12" s="52"/>
      <c r="E12" s="96"/>
      <c r="F12" s="97"/>
      <c r="G12" s="52"/>
      <c r="K12" s="51"/>
      <c r="L12" s="51"/>
      <c r="M12" s="52"/>
      <c r="P12" s="51"/>
      <c r="Q12" s="51"/>
      <c r="R12" s="52"/>
      <c r="S12" s="82"/>
      <c r="T12" s="94"/>
      <c r="U12" s="94"/>
      <c r="V12" s="94"/>
      <c r="X12" s="33"/>
      <c r="Y12" s="33"/>
    </row>
    <row r="13" spans="1:28" x14ac:dyDescent="0.25">
      <c r="A13" s="56" t="s">
        <v>20</v>
      </c>
      <c r="D13" s="52"/>
      <c r="E13" s="96"/>
      <c r="F13" s="97"/>
      <c r="G13" s="52"/>
      <c r="K13" s="51"/>
      <c r="L13" s="51"/>
      <c r="M13" s="52"/>
      <c r="P13" s="51"/>
      <c r="Q13" s="51"/>
      <c r="R13" s="52"/>
      <c r="S13" s="82"/>
      <c r="T13" s="94"/>
      <c r="U13" s="94"/>
      <c r="V13" s="94"/>
      <c r="X13" s="33"/>
      <c r="Y13" s="33"/>
    </row>
    <row r="14" spans="1:28" x14ac:dyDescent="0.25">
      <c r="A14" s="56" t="s">
        <v>21</v>
      </c>
      <c r="D14" s="52"/>
      <c r="E14" s="96"/>
      <c r="F14" s="97"/>
      <c r="G14" s="52"/>
      <c r="K14" s="51"/>
      <c r="L14" s="51"/>
      <c r="M14" s="52"/>
      <c r="P14" s="51"/>
      <c r="Q14" s="51"/>
      <c r="R14" s="52"/>
      <c r="S14" s="82"/>
      <c r="T14" s="94"/>
      <c r="U14" s="94"/>
      <c r="V14" s="94"/>
      <c r="X14" s="33"/>
      <c r="Y14" s="33"/>
    </row>
    <row r="15" spans="1:28" x14ac:dyDescent="0.25">
      <c r="A15" s="56" t="s">
        <v>22</v>
      </c>
      <c r="D15" s="52"/>
      <c r="E15" s="96"/>
      <c r="F15" s="97"/>
      <c r="G15" s="52"/>
      <c r="K15" s="51"/>
      <c r="L15" s="51"/>
      <c r="M15" s="52"/>
      <c r="P15" s="51"/>
      <c r="Q15" s="51"/>
      <c r="R15" s="52"/>
      <c r="S15" s="82"/>
      <c r="T15" s="94"/>
      <c r="U15" s="94"/>
      <c r="V15" s="94"/>
      <c r="X15" s="33"/>
      <c r="Y15" s="33"/>
    </row>
    <row r="16" spans="1:28" x14ac:dyDescent="0.25">
      <c r="A16" s="56" t="s">
        <v>23</v>
      </c>
      <c r="D16" s="52"/>
      <c r="E16" s="96"/>
      <c r="F16" s="97"/>
      <c r="G16" s="52"/>
      <c r="K16" s="51"/>
      <c r="L16" s="51"/>
      <c r="M16" s="52"/>
      <c r="P16" s="51"/>
      <c r="Q16" s="51"/>
      <c r="R16" s="52"/>
      <c r="S16" s="82"/>
      <c r="T16" s="94"/>
      <c r="U16" s="94"/>
      <c r="V16" s="94"/>
      <c r="X16" s="33"/>
      <c r="Y16" s="33"/>
    </row>
    <row r="17" spans="1:28" ht="94.5" x14ac:dyDescent="0.25">
      <c r="A17" s="34" t="s">
        <v>62</v>
      </c>
      <c r="D17" s="52"/>
      <c r="E17" s="96"/>
      <c r="F17" s="97"/>
      <c r="G17" s="52"/>
      <c r="K17" s="51"/>
      <c r="L17" s="51"/>
      <c r="M17" s="52"/>
      <c r="P17" s="51"/>
      <c r="Q17" s="51"/>
      <c r="R17" s="52"/>
      <c r="T17" s="94"/>
      <c r="U17" s="94"/>
      <c r="V17" s="94"/>
      <c r="X17" s="33"/>
      <c r="Y17" s="33"/>
    </row>
    <row r="18" spans="1:28" s="37" customFormat="1" x14ac:dyDescent="0.25">
      <c r="A18" s="69"/>
      <c r="S18" s="83"/>
      <c r="Z18" s="100"/>
    </row>
    <row r="19" spans="1:28" s="150" customFormat="1" x14ac:dyDescent="0.25">
      <c r="A19" s="70" t="s">
        <v>24</v>
      </c>
      <c r="B19" s="147"/>
      <c r="C19" s="147"/>
      <c r="D19" s="148">
        <f t="shared" ref="D19" si="0">COUNTIF(D8:D17,"Yes")</f>
        <v>0</v>
      </c>
      <c r="E19" s="149"/>
      <c r="F19" s="149"/>
      <c r="G19" s="150">
        <f t="shared" ref="G19:W19" si="1">COUNTIF(G8:G17,"Yes")</f>
        <v>0</v>
      </c>
      <c r="H19" s="150">
        <f t="shared" si="1"/>
        <v>0</v>
      </c>
      <c r="I19" s="148">
        <f t="shared" si="1"/>
        <v>0</v>
      </c>
      <c r="J19" s="148">
        <f t="shared" ref="J19" si="2">COUNTIF(J8:J17,"Yes")</f>
        <v>0</v>
      </c>
      <c r="K19" s="150">
        <f t="shared" si="1"/>
        <v>0</v>
      </c>
      <c r="L19" s="150">
        <f t="shared" si="1"/>
        <v>0</v>
      </c>
      <c r="M19" s="150">
        <f t="shared" si="1"/>
        <v>0</v>
      </c>
      <c r="N19" s="150">
        <f t="shared" si="1"/>
        <v>0</v>
      </c>
      <c r="O19" s="150">
        <f t="shared" si="1"/>
        <v>0</v>
      </c>
      <c r="P19" s="150">
        <f t="shared" si="1"/>
        <v>0</v>
      </c>
      <c r="Q19" s="150">
        <f t="shared" si="1"/>
        <v>0</v>
      </c>
      <c r="R19" s="150">
        <f t="shared" si="1"/>
        <v>0</v>
      </c>
      <c r="S19" s="151">
        <f t="shared" si="1"/>
        <v>0</v>
      </c>
      <c r="T19" s="150">
        <f t="shared" si="1"/>
        <v>0</v>
      </c>
      <c r="U19" s="150">
        <f t="shared" si="1"/>
        <v>0</v>
      </c>
      <c r="V19" s="150">
        <f t="shared" ref="V19" si="3">COUNTIF(V8:V17,"Yes")</f>
        <v>0</v>
      </c>
      <c r="W19" s="150">
        <f t="shared" si="1"/>
        <v>0</v>
      </c>
      <c r="X19" s="150">
        <f t="shared" ref="X19:AB19" si="4">COUNTIF(X8:X17,"Yes")</f>
        <v>0</v>
      </c>
      <c r="Y19" s="150">
        <f t="shared" si="4"/>
        <v>0</v>
      </c>
      <c r="Z19" s="148">
        <f t="shared" si="4"/>
        <v>0</v>
      </c>
      <c r="AA19" s="150">
        <f t="shared" si="4"/>
        <v>0</v>
      </c>
      <c r="AB19" s="150">
        <f t="shared" si="4"/>
        <v>0</v>
      </c>
    </row>
    <row r="20" spans="1:28" s="39" customFormat="1" x14ac:dyDescent="0.25">
      <c r="A20" s="73" t="s">
        <v>25</v>
      </c>
      <c r="B20" s="71"/>
      <c r="C20" s="71"/>
      <c r="D20" s="75" t="str">
        <f>IF(ISERROR(D19/D23),"%",D19/D23*100)</f>
        <v>%</v>
      </c>
      <c r="E20" s="74"/>
      <c r="F20" s="74"/>
      <c r="G20" s="39" t="str">
        <f>IF(ISERROR(G19/G23),"%",G19/G23*100)</f>
        <v>%</v>
      </c>
      <c r="H20" s="39" t="str">
        <f>IF(ISERROR(H19/H23),"%",H19/H23*100)</f>
        <v>%</v>
      </c>
      <c r="I20" s="75" t="str">
        <f>IF(ISERROR(I19/I23),"%",I19/I23*100)</f>
        <v>%</v>
      </c>
      <c r="J20" s="75" t="str">
        <f>IF(ISERROR(J19/J23),"%",J19/J23*100)</f>
        <v>%</v>
      </c>
      <c r="K20" s="39" t="str">
        <f t="shared" ref="K20:P20" si="5">IF(ISERROR(K19/K23),"%",K19/K23*100)</f>
        <v>%</v>
      </c>
      <c r="L20" s="39" t="str">
        <f t="shared" si="5"/>
        <v>%</v>
      </c>
      <c r="M20" s="39" t="str">
        <f t="shared" si="5"/>
        <v>%</v>
      </c>
      <c r="N20" s="39" t="str">
        <f t="shared" si="5"/>
        <v>%</v>
      </c>
      <c r="O20" s="39" t="str">
        <f t="shared" ref="O20" si="6">IF(ISERROR(O19/O23),"%",O19/O23*100)</f>
        <v>%</v>
      </c>
      <c r="P20" s="39" t="str">
        <f t="shared" si="5"/>
        <v>%</v>
      </c>
      <c r="Q20" s="39" t="str">
        <f t="shared" ref="Q20:R20" si="7">IF(ISERROR(Q19/Q23),"%",Q19/Q23*100)</f>
        <v>%</v>
      </c>
      <c r="R20" s="39" t="str">
        <f t="shared" si="7"/>
        <v>%</v>
      </c>
      <c r="S20" s="85" t="str">
        <f t="shared" ref="S20:W20" si="8">IF(ISERROR(S19/S23),"%",S19/S23*100)</f>
        <v>%</v>
      </c>
      <c r="T20" s="39" t="str">
        <f t="shared" ref="T20:U20" si="9">IF(ISERROR(T19/T23),"%",T19/T23*100)</f>
        <v>%</v>
      </c>
      <c r="U20" s="39" t="str">
        <f t="shared" si="9"/>
        <v>%</v>
      </c>
      <c r="V20" s="39" t="str">
        <f t="shared" ref="V20" si="10">IF(ISERROR(V19/V23),"%",V19/V23*100)</f>
        <v>%</v>
      </c>
      <c r="W20" s="39" t="str">
        <f t="shared" si="8"/>
        <v>%</v>
      </c>
      <c r="X20" s="39" t="str">
        <f t="shared" ref="X20:AB20" si="11">IF(ISERROR(X19/X23),"%",X19/X23*100)</f>
        <v>%</v>
      </c>
      <c r="Y20" s="39" t="str">
        <f t="shared" si="11"/>
        <v>%</v>
      </c>
      <c r="Z20" s="75" t="str">
        <f t="shared" si="11"/>
        <v>%</v>
      </c>
      <c r="AA20" s="39" t="str">
        <f t="shared" si="11"/>
        <v>%</v>
      </c>
      <c r="AB20" s="39" t="str">
        <f t="shared" si="11"/>
        <v>%</v>
      </c>
    </row>
    <row r="21" spans="1:28" s="150" customFormat="1" x14ac:dyDescent="0.25">
      <c r="A21" s="70" t="s">
        <v>26</v>
      </c>
      <c r="B21" s="147"/>
      <c r="C21" s="147"/>
      <c r="D21" s="148">
        <f t="shared" ref="D21" si="12">COUNTIF(D8:D17,"No")</f>
        <v>0</v>
      </c>
      <c r="E21" s="149"/>
      <c r="F21" s="149"/>
      <c r="G21" s="150">
        <f t="shared" ref="G21:W21" si="13">COUNTIF(G8:G17,"No")</f>
        <v>0</v>
      </c>
      <c r="H21" s="150">
        <f t="shared" si="13"/>
        <v>0</v>
      </c>
      <c r="I21" s="148">
        <f t="shared" si="13"/>
        <v>0</v>
      </c>
      <c r="J21" s="148">
        <f t="shared" ref="J21" si="14">COUNTIF(J8:J17,"No")</f>
        <v>0</v>
      </c>
      <c r="K21" s="150">
        <f t="shared" si="13"/>
        <v>0</v>
      </c>
      <c r="L21" s="150">
        <f t="shared" si="13"/>
        <v>0</v>
      </c>
      <c r="M21" s="150">
        <f t="shared" si="13"/>
        <v>0</v>
      </c>
      <c r="N21" s="150">
        <f t="shared" si="13"/>
        <v>0</v>
      </c>
      <c r="O21" s="150">
        <f t="shared" si="13"/>
        <v>0</v>
      </c>
      <c r="P21" s="150">
        <f t="shared" si="13"/>
        <v>0</v>
      </c>
      <c r="Q21" s="150">
        <f t="shared" si="13"/>
        <v>0</v>
      </c>
      <c r="R21" s="150">
        <f t="shared" si="13"/>
        <v>0</v>
      </c>
      <c r="S21" s="151">
        <f t="shared" si="13"/>
        <v>0</v>
      </c>
      <c r="T21" s="150">
        <f t="shared" si="13"/>
        <v>0</v>
      </c>
      <c r="U21" s="150">
        <f t="shared" si="13"/>
        <v>0</v>
      </c>
      <c r="V21" s="150">
        <f t="shared" ref="V21" si="15">COUNTIF(V8:V17,"No")</f>
        <v>0</v>
      </c>
      <c r="W21" s="150">
        <f t="shared" si="13"/>
        <v>0</v>
      </c>
      <c r="X21" s="150">
        <f t="shared" ref="X21:AB21" si="16">COUNTIF(X8:X17,"No")</f>
        <v>0</v>
      </c>
      <c r="Y21" s="150">
        <f t="shared" si="16"/>
        <v>0</v>
      </c>
      <c r="Z21" s="148">
        <f t="shared" si="16"/>
        <v>0</v>
      </c>
      <c r="AA21" s="150">
        <f t="shared" si="16"/>
        <v>0</v>
      </c>
      <c r="AB21" s="150">
        <f t="shared" si="16"/>
        <v>0</v>
      </c>
    </row>
    <row r="22" spans="1:28" s="39" customFormat="1" x14ac:dyDescent="0.25">
      <c r="A22" s="73" t="s">
        <v>27</v>
      </c>
      <c r="B22" s="71"/>
      <c r="C22" s="71"/>
      <c r="D22" s="75" t="str">
        <f>IF(ISERROR(D21/D23),"%",D21/D23*100)</f>
        <v>%</v>
      </c>
      <c r="E22" s="74"/>
      <c r="F22" s="74"/>
      <c r="G22" s="39" t="str">
        <f>IF(ISERROR(G21/G23),"%",G21/G23*100)</f>
        <v>%</v>
      </c>
      <c r="H22" s="39" t="str">
        <f>IF(ISERROR(H21/H23),"%",H21/H23*100)</f>
        <v>%</v>
      </c>
      <c r="I22" s="75" t="str">
        <f>IF(ISERROR(I21/I23),"%",I21/I23*100)</f>
        <v>%</v>
      </c>
      <c r="J22" s="75" t="str">
        <f>IF(ISERROR(J21/J23),"%",J21/J23*100)</f>
        <v>%</v>
      </c>
      <c r="K22" s="39" t="str">
        <f t="shared" ref="K22:P22" si="17">IF(ISERROR(K21/K23),"%",K21/K23*100)</f>
        <v>%</v>
      </c>
      <c r="L22" s="39" t="str">
        <f t="shared" si="17"/>
        <v>%</v>
      </c>
      <c r="M22" s="39" t="str">
        <f t="shared" si="17"/>
        <v>%</v>
      </c>
      <c r="N22" s="39" t="str">
        <f t="shared" si="17"/>
        <v>%</v>
      </c>
      <c r="O22" s="39" t="str">
        <f t="shared" ref="O22" si="18">IF(ISERROR(O21/O23),"%",O21/O23*100)</f>
        <v>%</v>
      </c>
      <c r="P22" s="39" t="str">
        <f t="shared" si="17"/>
        <v>%</v>
      </c>
      <c r="Q22" s="39" t="str">
        <f t="shared" ref="Q22:R22" si="19">IF(ISERROR(Q21/Q23),"%",Q21/Q23*100)</f>
        <v>%</v>
      </c>
      <c r="R22" s="39" t="str">
        <f t="shared" si="19"/>
        <v>%</v>
      </c>
      <c r="S22" s="85" t="str">
        <f t="shared" ref="S22:W22" si="20">IF(ISERROR(S21/S23),"%",S21/S23*100)</f>
        <v>%</v>
      </c>
      <c r="T22" s="39" t="str">
        <f t="shared" ref="T22:U22" si="21">IF(ISERROR(T21/T23),"%",T21/T23*100)</f>
        <v>%</v>
      </c>
      <c r="U22" s="39" t="str">
        <f t="shared" si="21"/>
        <v>%</v>
      </c>
      <c r="V22" s="39" t="str">
        <f t="shared" ref="V22" si="22">IF(ISERROR(V21/V23),"%",V21/V23*100)</f>
        <v>%</v>
      </c>
      <c r="W22" s="39" t="str">
        <f t="shared" si="20"/>
        <v>%</v>
      </c>
      <c r="X22" s="39" t="str">
        <f t="shared" ref="X22:AB22" si="23">IF(ISERROR(X21/X23),"%",X21/X23*100)</f>
        <v>%</v>
      </c>
      <c r="Y22" s="39" t="str">
        <f t="shared" si="23"/>
        <v>%</v>
      </c>
      <c r="Z22" s="75" t="str">
        <f t="shared" si="23"/>
        <v>%</v>
      </c>
      <c r="AA22" s="39" t="str">
        <f t="shared" si="23"/>
        <v>%</v>
      </c>
      <c r="AB22" s="39" t="str">
        <f t="shared" si="23"/>
        <v>%</v>
      </c>
    </row>
    <row r="23" spans="1:28" s="150" customFormat="1" x14ac:dyDescent="0.25">
      <c r="A23" s="70" t="s">
        <v>28</v>
      </c>
      <c r="B23" s="147"/>
      <c r="C23" s="147"/>
      <c r="D23" s="148">
        <f>SUM(D19+D21)</f>
        <v>0</v>
      </c>
      <c r="E23" s="149"/>
      <c r="F23" s="149"/>
      <c r="G23" s="150">
        <f>SUM(G19+G21)</f>
        <v>0</v>
      </c>
      <c r="H23" s="150">
        <f>SUM(H19+H21)</f>
        <v>0</v>
      </c>
      <c r="I23" s="148">
        <f>SUM(I19+I21)</f>
        <v>0</v>
      </c>
      <c r="J23" s="148">
        <f>SUM(J19+J21)</f>
        <v>0</v>
      </c>
      <c r="K23" s="150">
        <f t="shared" ref="K23:P23" si="24">SUM(K19+K21)</f>
        <v>0</v>
      </c>
      <c r="L23" s="150">
        <f t="shared" si="24"/>
        <v>0</v>
      </c>
      <c r="M23" s="150">
        <f t="shared" si="24"/>
        <v>0</v>
      </c>
      <c r="N23" s="150">
        <f t="shared" si="24"/>
        <v>0</v>
      </c>
      <c r="O23" s="150">
        <f t="shared" ref="O23" si="25">SUM(O19+O21)</f>
        <v>0</v>
      </c>
      <c r="P23" s="150">
        <f t="shared" si="24"/>
        <v>0</v>
      </c>
      <c r="Q23" s="150">
        <f t="shared" ref="Q23:U23" si="26">SUM(Q19+Q21)</f>
        <v>0</v>
      </c>
      <c r="R23" s="150">
        <f t="shared" si="26"/>
        <v>0</v>
      </c>
      <c r="S23" s="151">
        <f t="shared" si="26"/>
        <v>0</v>
      </c>
      <c r="T23" s="150">
        <f t="shared" ref="T23" si="27">SUM(T19+T21)</f>
        <v>0</v>
      </c>
      <c r="U23" s="150">
        <f t="shared" si="26"/>
        <v>0</v>
      </c>
      <c r="V23" s="150">
        <f t="shared" ref="V23" si="28">SUM(V19+V21)</f>
        <v>0</v>
      </c>
      <c r="W23" s="150">
        <f t="shared" ref="W23" si="29">SUM(W19+W21)</f>
        <v>0</v>
      </c>
      <c r="X23" s="150">
        <f t="shared" ref="X23:AB23" si="30">SUM(X19+X21)</f>
        <v>0</v>
      </c>
      <c r="Y23" s="150">
        <f t="shared" si="30"/>
        <v>0</v>
      </c>
      <c r="Z23" s="148">
        <f t="shared" si="30"/>
        <v>0</v>
      </c>
      <c r="AA23" s="150">
        <f t="shared" si="30"/>
        <v>0</v>
      </c>
      <c r="AB23" s="150">
        <f t="shared" si="30"/>
        <v>0</v>
      </c>
    </row>
    <row r="24" spans="1:28" s="38" customFormat="1" ht="31.5" x14ac:dyDescent="0.25">
      <c r="A24" s="73" t="s">
        <v>165</v>
      </c>
      <c r="B24" s="71"/>
      <c r="C24" s="71"/>
      <c r="D24" s="40">
        <f>D29</f>
        <v>10</v>
      </c>
      <c r="E24" s="72"/>
      <c r="F24" s="72"/>
      <c r="G24" s="40">
        <f>G29</f>
        <v>10</v>
      </c>
      <c r="H24" s="38">
        <f>H29</f>
        <v>10</v>
      </c>
      <c r="I24" s="40">
        <f>I29</f>
        <v>10</v>
      </c>
      <c r="J24" s="40">
        <f>J29</f>
        <v>10</v>
      </c>
      <c r="K24" s="38">
        <f t="shared" ref="K24:P24" si="31">K29</f>
        <v>10</v>
      </c>
      <c r="L24" s="38">
        <f t="shared" si="31"/>
        <v>10</v>
      </c>
      <c r="M24" s="38">
        <f t="shared" si="31"/>
        <v>10</v>
      </c>
      <c r="N24" s="38">
        <f t="shared" si="31"/>
        <v>10</v>
      </c>
      <c r="O24" s="38">
        <f t="shared" ref="O24" si="32">O29</f>
        <v>10</v>
      </c>
      <c r="P24" s="38">
        <f t="shared" si="31"/>
        <v>10</v>
      </c>
      <c r="Q24" s="38">
        <f t="shared" ref="Q24:U24" si="33">Q29</f>
        <v>10</v>
      </c>
      <c r="R24" s="38">
        <f t="shared" si="33"/>
        <v>10</v>
      </c>
      <c r="S24" s="84">
        <f t="shared" si="33"/>
        <v>10</v>
      </c>
      <c r="T24" s="38">
        <f t="shared" ref="T24" si="34">T29</f>
        <v>10</v>
      </c>
      <c r="U24" s="38">
        <f t="shared" si="33"/>
        <v>10</v>
      </c>
      <c r="V24" s="38">
        <f t="shared" ref="V24" si="35">V29</f>
        <v>10</v>
      </c>
      <c r="W24" s="38">
        <f t="shared" ref="W24" si="36">W29</f>
        <v>10</v>
      </c>
      <c r="X24" s="38">
        <f t="shared" ref="X24:AB24" si="37">X29</f>
        <v>10</v>
      </c>
      <c r="Y24" s="38">
        <f t="shared" si="37"/>
        <v>10</v>
      </c>
      <c r="Z24" s="40">
        <f t="shared" si="37"/>
        <v>10</v>
      </c>
      <c r="AA24" s="38">
        <f t="shared" si="37"/>
        <v>10</v>
      </c>
      <c r="AB24" s="38">
        <f t="shared" si="37"/>
        <v>10</v>
      </c>
    </row>
    <row r="25" spans="1:28" s="38" customFormat="1" x14ac:dyDescent="0.25">
      <c r="A25" s="73" t="s">
        <v>36</v>
      </c>
      <c r="B25" s="71"/>
      <c r="C25" s="71"/>
      <c r="D25" s="40">
        <f>COUNTIF(D8:D17,"Not applicable")</f>
        <v>0</v>
      </c>
      <c r="E25" s="72"/>
      <c r="F25" s="72"/>
      <c r="G25" s="38">
        <f>COUNTIF(G8:G17,"Not applicable - not an acute admission")</f>
        <v>0</v>
      </c>
      <c r="H25" s="38">
        <f>COUNTIF(H8:H17,"N/A - new cycle of SACT not started during this admission")</f>
        <v>0</v>
      </c>
      <c r="I25" s="40">
        <f>COUNTIF(I8:I17,"not applicable")</f>
        <v>0</v>
      </c>
      <c r="J25" s="40">
        <f>COUNTIF(J8:J17,"N/A - no evidence of written info on potential side effects")</f>
        <v>0</v>
      </c>
      <c r="K25" s="38">
        <f>COUNTIF(K8:K17,"Not applicable")</f>
        <v>0</v>
      </c>
      <c r="L25" s="38">
        <f>COUNTIF(L8:L17,"Not applicable")</f>
        <v>0</v>
      </c>
      <c r="M25" s="38">
        <f>COUNTIF(M8:M17,"Not applicable")</f>
        <v>0</v>
      </c>
      <c r="N25" s="38">
        <f>COUNTIF(N8:N17,"Not applicable - patient did not have a poor prognosis")</f>
        <v>0</v>
      </c>
      <c r="O25" s="38">
        <f>COUNTIF(O8:O17,"Not applicable - no previous SACT cycles")</f>
        <v>0</v>
      </c>
      <c r="P25" s="38">
        <f>COUNTIF(P8:P17,"not applicable")</f>
        <v>0</v>
      </c>
      <c r="Q25" s="38">
        <f>COUNTIF(Q8:Q17,"not applicable")</f>
        <v>0</v>
      </c>
      <c r="R25" s="38">
        <f>COUNTIF(R8:R17,"Not applicable - no previous SACT cycles")</f>
        <v>0</v>
      </c>
      <c r="S25" s="84">
        <f>COUNTIF(S8:S17,"not applicable")</f>
        <v>0</v>
      </c>
      <c r="T25" s="38">
        <f>COUNTIF(T8:T17,"not applicable")</f>
        <v>0</v>
      </c>
      <c r="U25" s="38">
        <f>COUNTIF(U8:U17,"not applicable")</f>
        <v>0</v>
      </c>
      <c r="V25" s="38">
        <f>COUNTIF(V8:V17,"N/A - the patient died shortly after admission")</f>
        <v>0</v>
      </c>
      <c r="W25" s="38">
        <f>COUNTIF(W8:W17,"not applicable")</f>
        <v>0</v>
      </c>
      <c r="X25" s="38">
        <f>COUNTIF(X8:X17,"N/A no sepsis/suspected sepsis")</f>
        <v>0</v>
      </c>
      <c r="Y25" s="38">
        <f>COUNTIF(Y8:Y17,"not applicable")</f>
        <v>0</v>
      </c>
      <c r="Z25" s="40">
        <f>COUNTIF(Z8:Z17,"not applicable")</f>
        <v>0</v>
      </c>
      <c r="AA25" s="38">
        <f>COUNTIF(AA8:AA17,"not applicable")</f>
        <v>0</v>
      </c>
      <c r="AB25" s="38">
        <f>COUNTIF(AB8:AB17,"N/A - no serious adverse events")</f>
        <v>0</v>
      </c>
    </row>
    <row r="26" spans="1:28" s="150" customFormat="1" ht="31.5" x14ac:dyDescent="0.25">
      <c r="A26" s="70" t="s">
        <v>42</v>
      </c>
      <c r="B26" s="147"/>
      <c r="C26" s="147"/>
      <c r="D26" s="148">
        <f>D19+D21+D24+D25</f>
        <v>10</v>
      </c>
      <c r="E26" s="149"/>
      <c r="F26" s="149"/>
      <c r="G26" s="150">
        <f>G19+G21+G24+G25</f>
        <v>10</v>
      </c>
      <c r="H26" s="150">
        <f>H19+H21+H24+H25</f>
        <v>10</v>
      </c>
      <c r="I26" s="148">
        <f>I19+I21+I24+I25</f>
        <v>10</v>
      </c>
      <c r="J26" s="148">
        <f>J19+J21+J24+J25</f>
        <v>10</v>
      </c>
      <c r="K26" s="150">
        <f t="shared" ref="K26:P26" si="38">K19+K21+K24+K25</f>
        <v>10</v>
      </c>
      <c r="L26" s="150">
        <f t="shared" si="38"/>
        <v>10</v>
      </c>
      <c r="M26" s="150">
        <f t="shared" si="38"/>
        <v>10</v>
      </c>
      <c r="N26" s="150">
        <f t="shared" si="38"/>
        <v>10</v>
      </c>
      <c r="O26" s="150">
        <f t="shared" ref="O26" si="39">O19+O21+O24+O25</f>
        <v>10</v>
      </c>
      <c r="P26" s="150">
        <f t="shared" si="38"/>
        <v>10</v>
      </c>
      <c r="Q26" s="150">
        <f t="shared" ref="Q26:R26" si="40">Q19+Q21+Q24+Q25</f>
        <v>10</v>
      </c>
      <c r="R26" s="150">
        <f t="shared" si="40"/>
        <v>10</v>
      </c>
      <c r="S26" s="151">
        <f t="shared" ref="S26:W26" si="41">S19+S21+S24+S25</f>
        <v>10</v>
      </c>
      <c r="T26" s="150">
        <f t="shared" ref="T26:U26" si="42">T19+T21+T24+T25</f>
        <v>10</v>
      </c>
      <c r="U26" s="150">
        <f t="shared" si="42"/>
        <v>10</v>
      </c>
      <c r="V26" s="150">
        <f t="shared" ref="V26" si="43">V19+V21+V24+V25</f>
        <v>10</v>
      </c>
      <c r="W26" s="150">
        <f t="shared" si="41"/>
        <v>10</v>
      </c>
      <c r="X26" s="150">
        <f t="shared" ref="X26:AB26" si="44">X19+X21+X24+X25</f>
        <v>10</v>
      </c>
      <c r="Y26" s="150">
        <f t="shared" si="44"/>
        <v>10</v>
      </c>
      <c r="Z26" s="148">
        <f t="shared" si="44"/>
        <v>10</v>
      </c>
      <c r="AA26" s="150">
        <f t="shared" si="44"/>
        <v>10</v>
      </c>
      <c r="AB26" s="150">
        <f t="shared" si="44"/>
        <v>10</v>
      </c>
    </row>
    <row r="27" spans="1:28" s="40" customFormat="1" x14ac:dyDescent="0.25">
      <c r="B27" s="76"/>
      <c r="C27" s="76"/>
      <c r="H27" s="76"/>
      <c r="I27" s="76"/>
      <c r="J27" s="76"/>
      <c r="K27" s="76"/>
      <c r="L27" s="76"/>
      <c r="M27" s="76"/>
      <c r="N27" s="76"/>
      <c r="O27" s="76"/>
      <c r="P27" s="76"/>
      <c r="S27" s="76"/>
      <c r="T27" s="76"/>
      <c r="U27" s="76"/>
      <c r="V27" s="76"/>
    </row>
    <row r="28" spans="1:28" s="155" customFormat="1" x14ac:dyDescent="0.25">
      <c r="A28" s="155" t="s">
        <v>170</v>
      </c>
      <c r="B28" s="156"/>
      <c r="C28" s="156"/>
      <c r="D28" s="157">
        <f>COUNTIF(D8:D17,"Unknown - no evidence of this in the case notes")</f>
        <v>0</v>
      </c>
      <c r="H28" s="156"/>
      <c r="I28" s="156"/>
      <c r="J28" s="156"/>
      <c r="K28" s="156"/>
      <c r="L28" s="156"/>
      <c r="M28" s="156"/>
      <c r="N28" s="156"/>
      <c r="O28" s="156"/>
      <c r="P28" s="156"/>
      <c r="S28" s="156"/>
      <c r="T28" s="156"/>
      <c r="U28" s="156"/>
      <c r="V28" s="156"/>
    </row>
    <row r="29" spans="1:28" s="155" customFormat="1" x14ac:dyDescent="0.25">
      <c r="A29" s="155" t="s">
        <v>169</v>
      </c>
      <c r="B29" s="156"/>
      <c r="C29" s="156"/>
      <c r="D29" s="155">
        <f>COUNTIFS(D8:D17,"")+D28</f>
        <v>10</v>
      </c>
      <c r="G29" s="155">
        <f t="shared" ref="G29:AB29" si="45">COUNTIF(G8:G17,"")</f>
        <v>10</v>
      </c>
      <c r="H29" s="155">
        <f t="shared" si="45"/>
        <v>10</v>
      </c>
      <c r="I29" s="155">
        <f t="shared" si="45"/>
        <v>10</v>
      </c>
      <c r="J29" s="155">
        <f t="shared" si="45"/>
        <v>10</v>
      </c>
      <c r="K29" s="155">
        <f t="shared" si="45"/>
        <v>10</v>
      </c>
      <c r="L29" s="155">
        <f t="shared" si="45"/>
        <v>10</v>
      </c>
      <c r="M29" s="155">
        <f t="shared" si="45"/>
        <v>10</v>
      </c>
      <c r="N29" s="155">
        <f t="shared" si="45"/>
        <v>10</v>
      </c>
      <c r="O29" s="155">
        <f t="shared" si="45"/>
        <v>10</v>
      </c>
      <c r="P29" s="155">
        <f t="shared" si="45"/>
        <v>10</v>
      </c>
      <c r="Q29" s="155">
        <f t="shared" si="45"/>
        <v>10</v>
      </c>
      <c r="R29" s="155">
        <f t="shared" si="45"/>
        <v>10</v>
      </c>
      <c r="S29" s="155">
        <f t="shared" si="45"/>
        <v>10</v>
      </c>
      <c r="T29" s="155">
        <f t="shared" si="45"/>
        <v>10</v>
      </c>
      <c r="U29" s="155">
        <f t="shared" si="45"/>
        <v>10</v>
      </c>
      <c r="V29" s="155">
        <f t="shared" si="45"/>
        <v>10</v>
      </c>
      <c r="W29" s="155">
        <f t="shared" si="45"/>
        <v>10</v>
      </c>
      <c r="X29" s="155">
        <f t="shared" si="45"/>
        <v>10</v>
      </c>
      <c r="Y29" s="155">
        <f t="shared" si="45"/>
        <v>10</v>
      </c>
      <c r="Z29" s="155">
        <f t="shared" si="45"/>
        <v>10</v>
      </c>
      <c r="AA29" s="155">
        <f t="shared" si="45"/>
        <v>10</v>
      </c>
      <c r="AB29" s="155">
        <f t="shared" si="45"/>
        <v>10</v>
      </c>
    </row>
    <row r="30" spans="1:28" s="158" customFormat="1" ht="47.25" x14ac:dyDescent="0.25">
      <c r="A30" s="158" t="s">
        <v>59</v>
      </c>
      <c r="B30" s="156"/>
      <c r="C30" s="156"/>
      <c r="D30" s="158" t="str">
        <f>IF(D24=D26,"No data",IF(D25=D26,"Not applicable",IF(D28=26,"Unknown - no evidence of this in the case notes",IF(D24+D25+28=D26,"Not applicable",D20))))</f>
        <v>No data</v>
      </c>
      <c r="G30" s="158" t="str">
        <f>IF(G24=G26,"No data",IF(G25=G26,"Not applicable - not an acute admission",IF(G24+G25=G26,"Not applicable - not an acute admission",G20)))</f>
        <v>No data</v>
      </c>
      <c r="H30" s="158" t="str">
        <f>IF(H24=H26,"No data",IF(H25=H26,"N/A - new cycle of SACT not started during this admission",IF(H24+H25=H26,"N/A - new cycle of SACT not started during this admission",H20)))</f>
        <v>No data</v>
      </c>
      <c r="I30" s="158" t="str">
        <f t="shared" ref="I30:P30" si="46">IF(I24=I26,"No data",IF(I25=I26,"NA",IF(I24+I25=I26,"NA",I20)))</f>
        <v>No data</v>
      </c>
      <c r="J30" s="158" t="str">
        <f>IF(J24=J26,"No data",IF(J25=J26,"N/A - no evidence of written info on potential side effects",IF(J24+J25=J26,"N/A - no evidence of written info on potential side effects",J20)))</f>
        <v>No data</v>
      </c>
      <c r="K30" s="158" t="str">
        <f t="shared" si="46"/>
        <v>No data</v>
      </c>
      <c r="L30" s="158" t="str">
        <f t="shared" si="46"/>
        <v>No data</v>
      </c>
      <c r="M30" s="158" t="str">
        <f t="shared" si="46"/>
        <v>No data</v>
      </c>
      <c r="N30" s="158" t="str">
        <f>IF(N24=N26,"No data",IF(N25=N26,"Not applicable - patient did not have a poor prognosis",IF(N24+N25=N26,"Not applicable - patient did not have a poor prognosis",N20)))</f>
        <v>No data</v>
      </c>
      <c r="O30" s="158" t="str">
        <f>IF(O24=O26,"No data",IF(O25=O26,"Not applicable - no previous SACT cycles",IF(O24+O25=O26,"Not applicable - no previous SACT cycles",O20)))</f>
        <v>No data</v>
      </c>
      <c r="P30" s="158" t="str">
        <f t="shared" si="46"/>
        <v>No data</v>
      </c>
      <c r="Q30" s="158" t="str">
        <f t="shared" ref="Q30" si="47">IF(Q24=Q26,"No data",IF(Q25=Q26,"NA",IF(Q24+Q25=Q26,"NA",Q20)))</f>
        <v>No data</v>
      </c>
      <c r="R30" s="158" t="str">
        <f>IF(R24=R26,"No data",IF(R25=R26,"Not applicable - no previous SACT cycles",IF(R24+R25=R26,"Not applicable - no previous SACT cycles",R20)))</f>
        <v>No data</v>
      </c>
      <c r="S30" s="158" t="str">
        <f>IF(S24=S26,"No data",IF(S25=S26,"NA",IF(S24+S25=S26,"NA",S20)))</f>
        <v>No data</v>
      </c>
      <c r="T30" s="158" t="str">
        <f>IF(T24=T26,"No data",IF(T25=T26,"NA",IF(T24+T25=T26,"NA",T20)))</f>
        <v>No data</v>
      </c>
      <c r="U30" s="158" t="str">
        <f>IF(U24=U26,"No data",IF(U25=U26,"NA",IF(U24+U25=U26,"NA",U20)))</f>
        <v>No data</v>
      </c>
      <c r="V30" s="158" t="str">
        <f>IF(V24=V26,"No data",IF(V25=V26,"N/A - the patient died shortly after admission",IF(V24+V25=V26,"N/A - the patient died shortly after admission",V20)))</f>
        <v>No data</v>
      </c>
      <c r="W30" s="158" t="str">
        <f t="shared" ref="W30" si="48">IF(W24=W26,"No data",IF(W25=W26,"NA",IF(W24+W25=W26,"NA",W20)))</f>
        <v>No data</v>
      </c>
      <c r="X30" s="158" t="str">
        <f>IF(X24=X26,"No data",IF(X25=X26,"N/A no sepsis/suspected sepsis",IF(X24+X25=X26,"N/A no sepsis/suspected sepsis",X20)))</f>
        <v>No data</v>
      </c>
      <c r="Y30" s="158" t="str">
        <f t="shared" ref="Y30:AA30" si="49">IF(Y24=Y26,"No data",IF(Y25=Y26,"NA",IF(Y24+Y25=Y26,"NA",Y20)))</f>
        <v>No data</v>
      </c>
      <c r="Z30" s="158" t="str">
        <f t="shared" si="49"/>
        <v>No data</v>
      </c>
      <c r="AA30" s="158" t="str">
        <f t="shared" si="49"/>
        <v>No data</v>
      </c>
      <c r="AB30" s="158" t="str">
        <f>IF(AB24=AB26,"No data",IF(AB25=AB26,"N/A - no serious adverse events",IF(AB24+AB25=AB26,"N/A - no serious adverse events",AB20)))</f>
        <v>No data</v>
      </c>
    </row>
    <row r="31" spans="1:28" x14ac:dyDescent="0.25">
      <c r="A31" s="77"/>
      <c r="S31" s="33"/>
      <c r="X31" s="78"/>
      <c r="Y31" s="78"/>
    </row>
    <row r="32" spans="1:28" x14ac:dyDescent="0.25">
      <c r="A32" s="77"/>
      <c r="S32" s="33"/>
      <c r="X32" s="78"/>
      <c r="Y32" s="78"/>
    </row>
    <row r="33" spans="1:25" x14ac:dyDescent="0.25">
      <c r="A33" s="77"/>
      <c r="S33" s="33"/>
      <c r="X33" s="78"/>
      <c r="Y33" s="78"/>
    </row>
    <row r="34" spans="1:25" x14ac:dyDescent="0.25">
      <c r="A34" s="77"/>
      <c r="S34" s="33"/>
      <c r="X34" s="78"/>
      <c r="Y34" s="78"/>
    </row>
    <row r="35" spans="1:25" x14ac:dyDescent="0.25">
      <c r="A35" s="77"/>
      <c r="S35" s="33"/>
      <c r="X35" s="78"/>
      <c r="Y35" s="78"/>
    </row>
    <row r="36" spans="1:25" x14ac:dyDescent="0.25">
      <c r="A36" s="77"/>
      <c r="S36" s="33"/>
      <c r="X36" s="78"/>
      <c r="Y36" s="78"/>
    </row>
    <row r="37" spans="1:25" x14ac:dyDescent="0.25">
      <c r="A37" s="77"/>
      <c r="X37" s="78"/>
      <c r="Y37" s="78"/>
    </row>
    <row r="38" spans="1:25" x14ac:dyDescent="0.25">
      <c r="A38" s="77"/>
      <c r="X38" s="78"/>
      <c r="Y38" s="78"/>
    </row>
    <row r="39" spans="1:25" x14ac:dyDescent="0.25">
      <c r="A39" s="77"/>
      <c r="X39" s="78"/>
      <c r="Y39" s="78"/>
    </row>
    <row r="40" spans="1:25" x14ac:dyDescent="0.25">
      <c r="A40" s="77"/>
      <c r="X40" s="78"/>
      <c r="Y40" s="78"/>
    </row>
    <row r="41" spans="1:25" x14ac:dyDescent="0.25">
      <c r="A41" s="77"/>
      <c r="X41" s="78"/>
      <c r="Y41" s="78"/>
    </row>
    <row r="42" spans="1:25" x14ac:dyDescent="0.25">
      <c r="A42" s="77"/>
      <c r="X42" s="78"/>
      <c r="Y42" s="78"/>
    </row>
    <row r="43" spans="1:25" x14ac:dyDescent="0.25">
      <c r="A43" s="77"/>
      <c r="X43" s="78"/>
      <c r="Y43" s="78"/>
    </row>
    <row r="44" spans="1:25" x14ac:dyDescent="0.25">
      <c r="A44" s="77"/>
      <c r="X44" s="78"/>
      <c r="Y44" s="78"/>
    </row>
    <row r="45" spans="1:25" x14ac:dyDescent="0.25">
      <c r="A45" s="77"/>
      <c r="X45" s="78"/>
      <c r="Y45" s="78"/>
    </row>
    <row r="46" spans="1:25" x14ac:dyDescent="0.25">
      <c r="A46" s="77"/>
      <c r="X46" s="78"/>
      <c r="Y46" s="78"/>
    </row>
    <row r="47" spans="1:25" x14ac:dyDescent="0.25">
      <c r="A47" s="77"/>
      <c r="X47" s="78"/>
      <c r="Y47" s="78"/>
    </row>
    <row r="48" spans="1:25" x14ac:dyDescent="0.25">
      <c r="A48" s="77"/>
      <c r="X48" s="78"/>
      <c r="Y48" s="78"/>
    </row>
  </sheetData>
  <mergeCells count="15">
    <mergeCell ref="O3:T3"/>
    <mergeCell ref="O4:Q4"/>
    <mergeCell ref="R4:T4"/>
    <mergeCell ref="Z3:AB3"/>
    <mergeCell ref="K3:N3"/>
    <mergeCell ref="K4:N4"/>
    <mergeCell ref="U3:V3"/>
    <mergeCell ref="Z4:AB4"/>
    <mergeCell ref="U4:V4"/>
    <mergeCell ref="I3:J3"/>
    <mergeCell ref="A1:A2"/>
    <mergeCell ref="B3:C3"/>
    <mergeCell ref="B4:C4"/>
    <mergeCell ref="E4:F4"/>
    <mergeCell ref="E3:F3"/>
  </mergeCells>
  <conditionalFormatting sqref="Q18 W18">
    <cfRule type="containsText" dxfId="28" priority="50" operator="containsText" text="no">
      <formula>NOT(ISERROR(SEARCH("no",Q18)))</formula>
    </cfRule>
  </conditionalFormatting>
  <conditionalFormatting sqref="G8:G17">
    <cfRule type="expression" dxfId="27" priority="34">
      <formula>(G8:G17="No")</formula>
    </cfRule>
    <cfRule type="expression" dxfId="26" priority="35">
      <formula>"(CELLREF:CELLREF=""No"")"</formula>
    </cfRule>
  </conditionalFormatting>
  <conditionalFormatting sqref="H8:H17">
    <cfRule type="expression" dxfId="25" priority="30">
      <formula>(H8:H17="No")</formula>
    </cfRule>
  </conditionalFormatting>
  <conditionalFormatting sqref="I8:I17">
    <cfRule type="expression" dxfId="24" priority="29">
      <formula>(I8:I17="No")</formula>
    </cfRule>
  </conditionalFormatting>
  <conditionalFormatting sqref="K8:K17">
    <cfRule type="expression" dxfId="23" priority="28">
      <formula>(K8:K17="No")</formula>
    </cfRule>
  </conditionalFormatting>
  <conditionalFormatting sqref="L8:L17">
    <cfRule type="expression" dxfId="22" priority="27">
      <formula>(L8:L17="No")</formula>
    </cfRule>
  </conditionalFormatting>
  <conditionalFormatting sqref="M8:M17">
    <cfRule type="expression" dxfId="21" priority="25">
      <formula>(M8:M17="No")</formula>
    </cfRule>
  </conditionalFormatting>
  <conditionalFormatting sqref="N8:N17">
    <cfRule type="expression" dxfId="20" priority="23">
      <formula>(N8:N17="No")</formula>
    </cfRule>
  </conditionalFormatting>
  <conditionalFormatting sqref="P8:P17">
    <cfRule type="expression" dxfId="19" priority="21">
      <formula>(P8:P17="No")</formula>
    </cfRule>
  </conditionalFormatting>
  <conditionalFormatting sqref="Q8:Q17">
    <cfRule type="expression" dxfId="18" priority="20">
      <formula>(Q8:Q17="No")</formula>
    </cfRule>
  </conditionalFormatting>
  <conditionalFormatting sqref="R8:R17">
    <cfRule type="expression" dxfId="17" priority="18">
      <formula>(R8:R17="No")</formula>
    </cfRule>
  </conditionalFormatting>
  <conditionalFormatting sqref="T8:T17">
    <cfRule type="expression" dxfId="16" priority="16">
      <formula>(T8:T17="No")</formula>
    </cfRule>
  </conditionalFormatting>
  <conditionalFormatting sqref="U8:U17">
    <cfRule type="expression" dxfId="15" priority="15">
      <formula>(U8:U17="No")</formula>
    </cfRule>
  </conditionalFormatting>
  <conditionalFormatting sqref="W8:W17">
    <cfRule type="expression" dxfId="14" priority="14">
      <formula>(W8:W17="No")</formula>
    </cfRule>
  </conditionalFormatting>
  <conditionalFormatting sqref="S8:S17">
    <cfRule type="containsText" dxfId="13" priority="13" operator="containsText" text="No">
      <formula>NOT(ISERROR(SEARCH("No",S8)))</formula>
    </cfRule>
  </conditionalFormatting>
  <conditionalFormatting sqref="O8:O17">
    <cfRule type="expression" dxfId="12" priority="10">
      <formula>(O8:O17="No")</formula>
    </cfRule>
  </conditionalFormatting>
  <conditionalFormatting sqref="V8:V17">
    <cfRule type="expression" dxfId="11" priority="8">
      <formula>(V8:V17="No")</formula>
    </cfRule>
  </conditionalFormatting>
  <conditionalFormatting sqref="J8:J17">
    <cfRule type="expression" dxfId="10" priority="7">
      <formula>(J8:J17="No")</formula>
    </cfRule>
  </conditionalFormatting>
  <conditionalFormatting sqref="Z8:Z17">
    <cfRule type="expression" dxfId="9" priority="6">
      <formula>(Z8:Z17="No")</formula>
    </cfRule>
  </conditionalFormatting>
  <conditionalFormatting sqref="X8:Y17">
    <cfRule type="expression" dxfId="8" priority="5">
      <formula>(X8:X17="No")</formula>
    </cfRule>
  </conditionalFormatting>
  <conditionalFormatting sqref="AA8:AA17">
    <cfRule type="expression" dxfId="7" priority="4">
      <formula>(AA8:AA17="No")</formula>
    </cfRule>
  </conditionalFormatting>
  <conditionalFormatting sqref="AB8:AB17">
    <cfRule type="expression" dxfId="6" priority="3">
      <formula>(AB8:AB17="No")</formula>
    </cfRule>
  </conditionalFormatting>
  <conditionalFormatting sqref="D8:D17">
    <cfRule type="expression" dxfId="5" priority="1">
      <formula>(D8:D17="No")</formula>
    </cfRule>
    <cfRule type="expression" dxfId="4" priority="2">
      <formula>"(CELLREF:CELLREF=""No"")"</formula>
    </cfRule>
  </conditionalFormatting>
  <dataValidations count="3">
    <dataValidation type="list" allowBlank="1" showInputMessage="1" showErrorMessage="1" sqref="C8:C17">
      <formula1>Answer1</formula1>
    </dataValidation>
    <dataValidation type="date" allowBlank="1" showInputMessage="1" showErrorMessage="1" sqref="F8:F17">
      <formula1>40179</formula1>
      <formula2>58441</formula2>
    </dataValidation>
    <dataValidation type="time" allowBlank="1" showInputMessage="1" showErrorMessage="1" sqref="E8:E17">
      <formula1>0</formula1>
      <formula2>0.999305555555556</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answer_sheet!$O$2:$O$4</xm:f>
          </x14:formula1>
          <xm:sqref>O8:O17 R8:R17</xm:sqref>
        </x14:dataValidation>
        <x14:dataValidation type="list" allowBlank="1" showInputMessage="1" showErrorMessage="1">
          <x14:formula1>
            <xm:f>answer_sheet!$G$2:$G$3</xm:f>
          </x14:formula1>
          <xm:sqref>I8:I17 Y8:AA17 K8:M17 W8:W17 S8:U17 P8:Q17</xm:sqref>
        </x14:dataValidation>
        <x14:dataValidation type="list" allowBlank="1" showInputMessage="1" showErrorMessage="1">
          <x14:formula1>
            <xm:f>answer_sheet!$Q$2:$Q$4</xm:f>
          </x14:formula1>
          <xm:sqref>V8:V17</xm:sqref>
        </x14:dataValidation>
        <x14:dataValidation type="list" allowBlank="1" showInputMessage="1" showErrorMessage="1">
          <x14:formula1>
            <xm:f>answer_sheet!$E$2:$E$4</xm:f>
          </x14:formula1>
          <xm:sqref>G8:G17</xm:sqref>
        </x14:dataValidation>
        <x14:dataValidation type="list" allowBlank="1" showInputMessage="1" showErrorMessage="1">
          <x14:formula1>
            <xm:f>answer_sheet!$K$2:$K$4</xm:f>
          </x14:formula1>
          <xm:sqref>J8:J17</xm:sqref>
        </x14:dataValidation>
        <x14:dataValidation type="list" allowBlank="1" showInputMessage="1" showErrorMessage="1">
          <x14:formula1>
            <xm:f>answer_sheet!$I$2:$I$4</xm:f>
          </x14:formula1>
          <xm:sqref>H8:H17</xm:sqref>
        </x14:dataValidation>
        <x14:dataValidation type="list" allowBlank="1" showInputMessage="1" showErrorMessage="1">
          <x14:formula1>
            <xm:f>answer_sheet!$M$2:$M$4</xm:f>
          </x14:formula1>
          <xm:sqref>N8:N17</xm:sqref>
        </x14:dataValidation>
        <x14:dataValidation type="list" allowBlank="1" showInputMessage="1" showErrorMessage="1">
          <x14:formula1>
            <xm:f>answer_sheet!$S$2:$S$4</xm:f>
          </x14:formula1>
          <xm:sqref>X8:X17</xm:sqref>
        </x14:dataValidation>
        <x14:dataValidation type="list" allowBlank="1" showInputMessage="1" showErrorMessage="1">
          <x14:formula1>
            <xm:f>answer_sheet!$U$2:$U$4</xm:f>
          </x14:formula1>
          <xm:sqref>AB8:AB17</xm:sqref>
        </x14:dataValidation>
        <x14:dataValidation type="list" allowBlank="1" showInputMessage="1" showErrorMessage="1">
          <x14:formula1>
            <xm:f>answer_sheet!$C$2:$C$5</xm:f>
          </x14:formula1>
          <xm:sqref>D8:D17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1:V22"/>
  <sheetViews>
    <sheetView showGridLines="0" workbookViewId="0">
      <selection activeCell="H18" sqref="H18"/>
    </sheetView>
  </sheetViews>
  <sheetFormatPr defaultRowHeight="15" x14ac:dyDescent="0.25"/>
  <cols>
    <col min="8" max="8" width="15.85546875" customWidth="1"/>
    <col min="20" max="20" width="3.140625" customWidth="1"/>
    <col min="21" max="21" width="43.5703125" customWidth="1"/>
  </cols>
  <sheetData>
    <row r="1" spans="8:22" x14ac:dyDescent="0.25">
      <c r="I1" s="129" t="s">
        <v>50</v>
      </c>
      <c r="J1" s="130"/>
      <c r="K1" s="130"/>
      <c r="L1" s="130"/>
      <c r="M1" s="130"/>
      <c r="N1" s="130"/>
      <c r="O1" s="130"/>
      <c r="P1" s="130"/>
      <c r="Q1" s="130"/>
      <c r="R1" s="131"/>
      <c r="S1" s="57"/>
    </row>
    <row r="2" spans="8:22" ht="17.25" customHeight="1" x14ac:dyDescent="0.25">
      <c r="H2" s="102" t="s">
        <v>162</v>
      </c>
      <c r="I2" s="17">
        <v>1</v>
      </c>
      <c r="J2" s="17">
        <v>12</v>
      </c>
      <c r="K2" s="17">
        <v>5</v>
      </c>
      <c r="L2" s="17">
        <v>6</v>
      </c>
      <c r="M2" s="17">
        <v>3</v>
      </c>
      <c r="N2" s="17">
        <v>8</v>
      </c>
      <c r="O2" s="17">
        <v>13</v>
      </c>
      <c r="P2" s="17">
        <v>9</v>
      </c>
      <c r="Q2" s="17">
        <v>11</v>
      </c>
      <c r="R2" s="17">
        <v>7</v>
      </c>
      <c r="S2" s="17">
        <v>14</v>
      </c>
      <c r="U2" s="132" t="s">
        <v>45</v>
      </c>
      <c r="V2" s="133" t="s">
        <v>46</v>
      </c>
    </row>
    <row r="3" spans="8:22" x14ac:dyDescent="0.25">
      <c r="I3" s="18">
        <v>3</v>
      </c>
      <c r="J3" s="18">
        <v>5</v>
      </c>
      <c r="K3" s="18">
        <v>6</v>
      </c>
      <c r="L3" s="18" t="s">
        <v>129</v>
      </c>
      <c r="M3" s="18" t="s">
        <v>116</v>
      </c>
      <c r="N3" s="19" t="s">
        <v>160</v>
      </c>
      <c r="O3" s="18">
        <v>11</v>
      </c>
      <c r="P3" s="18">
        <v>13</v>
      </c>
      <c r="Q3" s="18">
        <v>14</v>
      </c>
      <c r="R3" s="18">
        <v>15</v>
      </c>
      <c r="S3" s="18">
        <v>16</v>
      </c>
      <c r="U3" s="132"/>
      <c r="V3" s="133"/>
    </row>
    <row r="4" spans="8:22" x14ac:dyDescent="0.25">
      <c r="L4" s="18" t="s">
        <v>130</v>
      </c>
      <c r="M4" s="18" t="s">
        <v>117</v>
      </c>
      <c r="N4" s="18" t="s">
        <v>120</v>
      </c>
      <c r="O4" s="18">
        <v>12</v>
      </c>
      <c r="R4" s="20"/>
      <c r="S4" s="18">
        <v>17</v>
      </c>
      <c r="U4" s="132"/>
      <c r="V4" s="133"/>
    </row>
    <row r="5" spans="8:22" x14ac:dyDescent="0.25">
      <c r="L5" s="16"/>
      <c r="M5" s="18" t="s">
        <v>118</v>
      </c>
      <c r="N5" s="18" t="s">
        <v>121</v>
      </c>
      <c r="O5" s="20"/>
      <c r="Q5" s="20"/>
      <c r="R5" s="20"/>
      <c r="S5" s="18">
        <v>18</v>
      </c>
      <c r="T5" s="20"/>
      <c r="U5" s="132"/>
      <c r="V5" s="133"/>
    </row>
    <row r="6" spans="8:22" x14ac:dyDescent="0.25">
      <c r="K6" s="16"/>
      <c r="L6" s="16"/>
      <c r="M6" s="18" t="s">
        <v>128</v>
      </c>
      <c r="N6" s="18" t="s">
        <v>73</v>
      </c>
      <c r="O6" s="20"/>
      <c r="P6" s="20"/>
      <c r="Q6" s="20"/>
      <c r="R6" s="20"/>
      <c r="S6" s="20"/>
      <c r="T6" s="20"/>
      <c r="U6" s="132"/>
      <c r="V6" s="133"/>
    </row>
    <row r="7" spans="8:22" x14ac:dyDescent="0.25">
      <c r="K7" s="16"/>
      <c r="L7" s="16"/>
      <c r="M7" s="20"/>
      <c r="N7" s="18" t="s">
        <v>74</v>
      </c>
      <c r="O7" s="20"/>
      <c r="Q7" s="20"/>
      <c r="R7" s="20"/>
      <c r="S7" s="20"/>
      <c r="T7" s="20"/>
      <c r="U7" s="25" t="s">
        <v>47</v>
      </c>
      <c r="V7" s="26">
        <v>100</v>
      </c>
    </row>
    <row r="8" spans="8:22" x14ac:dyDescent="0.25">
      <c r="I8" s="20"/>
      <c r="K8" s="16"/>
      <c r="L8" s="16"/>
      <c r="M8" s="20"/>
      <c r="N8" s="18" t="s">
        <v>131</v>
      </c>
      <c r="O8" s="20"/>
      <c r="P8" s="20"/>
      <c r="Q8" s="20"/>
      <c r="R8" s="20"/>
      <c r="S8" s="20"/>
      <c r="T8" s="20"/>
      <c r="U8" s="27" t="s">
        <v>48</v>
      </c>
      <c r="V8" s="28" t="s">
        <v>52</v>
      </c>
    </row>
    <row r="9" spans="8:22" x14ac:dyDescent="0.25">
      <c r="U9" s="29" t="s">
        <v>51</v>
      </c>
      <c r="V9" s="30" t="s">
        <v>53</v>
      </c>
    </row>
    <row r="11" spans="8:22" x14ac:dyDescent="0.25">
      <c r="H11" s="152"/>
      <c r="I11" s="134" t="s">
        <v>44</v>
      </c>
      <c r="J11" s="135"/>
      <c r="K11" s="135"/>
      <c r="L11" s="135"/>
      <c r="M11" s="135"/>
      <c r="N11" s="135"/>
      <c r="O11" s="135"/>
      <c r="P11" s="135"/>
      <c r="Q11" s="135"/>
      <c r="R11" s="135"/>
      <c r="S11" s="136"/>
    </row>
    <row r="12" spans="8:22" x14ac:dyDescent="0.25">
      <c r="H12" s="153" t="s">
        <v>162</v>
      </c>
      <c r="I12" s="101">
        <v>1</v>
      </c>
      <c r="J12" s="101">
        <v>12</v>
      </c>
      <c r="K12" s="101">
        <v>5</v>
      </c>
      <c r="L12" s="101">
        <v>6</v>
      </c>
      <c r="M12" s="101">
        <v>3</v>
      </c>
      <c r="N12" s="101">
        <v>8</v>
      </c>
      <c r="O12" s="101">
        <v>13</v>
      </c>
      <c r="P12" s="101">
        <v>9</v>
      </c>
      <c r="Q12" s="101">
        <v>11</v>
      </c>
      <c r="R12" s="101">
        <v>7</v>
      </c>
      <c r="S12" s="101">
        <v>14</v>
      </c>
    </row>
    <row r="13" spans="8:22" ht="30" x14ac:dyDescent="0.25">
      <c r="H13" s="154" t="s">
        <v>161</v>
      </c>
      <c r="I13" s="101">
        <v>1</v>
      </c>
      <c r="J13" s="101">
        <v>2</v>
      </c>
      <c r="K13" s="101">
        <v>3</v>
      </c>
      <c r="L13" s="101">
        <v>4</v>
      </c>
      <c r="M13" s="101">
        <v>5</v>
      </c>
      <c r="N13" s="101">
        <v>6</v>
      </c>
      <c r="O13" s="101">
        <v>7</v>
      </c>
      <c r="P13" s="101">
        <v>8</v>
      </c>
      <c r="Q13" s="101">
        <v>9</v>
      </c>
      <c r="R13" s="101">
        <v>10</v>
      </c>
      <c r="S13" s="101">
        <v>11</v>
      </c>
    </row>
    <row r="14" spans="8:22" x14ac:dyDescent="0.25">
      <c r="H14" s="152"/>
      <c r="I14" s="103" t="str">
        <f>'Audit Tool'!D30</f>
        <v>No data</v>
      </c>
      <c r="J14" s="103" t="str">
        <f>'Audit Tool'!G30</f>
        <v>No data</v>
      </c>
      <c r="K14" s="103" t="str">
        <f>'Audit Tool'!H30</f>
        <v>No data</v>
      </c>
      <c r="L14" s="103" t="str">
        <f>'Audit Tool'!I30</f>
        <v>No data</v>
      </c>
      <c r="M14" s="103" t="str">
        <f>'Audit Tool'!K30</f>
        <v>No data</v>
      </c>
      <c r="N14" s="103" t="str">
        <f>'Audit Tool'!O30</f>
        <v>No data</v>
      </c>
      <c r="O14" s="103" t="str">
        <f>'Audit Tool'!U30</f>
        <v>No data</v>
      </c>
      <c r="P14" s="103" t="str">
        <f>'Audit Tool'!W30</f>
        <v>No data</v>
      </c>
      <c r="Q14" s="103" t="str">
        <f>'Audit Tool'!X30</f>
        <v>No data</v>
      </c>
      <c r="R14" s="103" t="str">
        <f>'Audit Tool'!Y30</f>
        <v>No data</v>
      </c>
      <c r="S14" s="103" t="str">
        <f>'Audit Tool'!Z30</f>
        <v>No data</v>
      </c>
      <c r="T14" s="24"/>
    </row>
    <row r="15" spans="8:22" x14ac:dyDescent="0.25">
      <c r="I15" s="104"/>
      <c r="J15" s="104"/>
      <c r="K15" s="105"/>
      <c r="L15" s="103" t="str">
        <f>'Audit Tool'!J30</f>
        <v>No data</v>
      </c>
      <c r="M15" s="103" t="str">
        <f>'Audit Tool'!L30</f>
        <v>No data</v>
      </c>
      <c r="N15" s="103" t="str">
        <f>'Audit Tool'!P30</f>
        <v>No data</v>
      </c>
      <c r="O15" s="103" t="str">
        <f>'Audit Tool'!V30</f>
        <v>No data</v>
      </c>
      <c r="P15" s="104"/>
      <c r="Q15" s="104"/>
      <c r="R15" s="104"/>
      <c r="S15" s="103" t="str">
        <f>'Audit Tool'!AA30</f>
        <v>No data</v>
      </c>
    </row>
    <row r="16" spans="8:22" x14ac:dyDescent="0.25">
      <c r="I16" s="105"/>
      <c r="J16" s="105"/>
      <c r="K16" s="105"/>
      <c r="L16" s="104"/>
      <c r="M16" s="103" t="str">
        <f>'Audit Tool'!M30</f>
        <v>No data</v>
      </c>
      <c r="N16" s="103" t="str">
        <f>'Audit Tool'!Q30</f>
        <v>No data</v>
      </c>
      <c r="O16" s="105"/>
      <c r="P16" s="104"/>
      <c r="Q16" s="105"/>
      <c r="R16" s="105"/>
      <c r="S16" s="103" t="str">
        <f>'Audit Tool'!AB30</f>
        <v>No data</v>
      </c>
    </row>
    <row r="17" spans="9:20" x14ac:dyDescent="0.25">
      <c r="I17" s="104"/>
      <c r="J17" s="104"/>
      <c r="K17" s="104"/>
      <c r="L17" s="104"/>
      <c r="M17" s="103" t="str">
        <f>'Audit Tool'!N30</f>
        <v>No data</v>
      </c>
      <c r="N17" s="103" t="str">
        <f>'Audit Tool'!R30</f>
        <v>No data</v>
      </c>
      <c r="O17" s="104"/>
      <c r="P17" s="104"/>
      <c r="Q17" s="104"/>
      <c r="R17" s="104"/>
      <c r="S17" s="104"/>
    </row>
    <row r="18" spans="9:20" x14ac:dyDescent="0.25">
      <c r="I18" s="104"/>
      <c r="J18" s="104"/>
      <c r="K18" s="104"/>
      <c r="L18" s="104"/>
      <c r="M18" s="104"/>
      <c r="N18" s="103" t="str">
        <f>'Audit Tool'!S30</f>
        <v>No data</v>
      </c>
      <c r="O18" s="104"/>
      <c r="P18" s="104"/>
      <c r="Q18" s="104"/>
      <c r="R18" s="104"/>
      <c r="S18" s="104"/>
    </row>
    <row r="19" spans="9:20" x14ac:dyDescent="0.25">
      <c r="I19" s="104"/>
      <c r="J19" s="104"/>
      <c r="K19" s="104"/>
      <c r="L19" s="104"/>
      <c r="M19" s="104"/>
      <c r="N19" s="103" t="str">
        <f>'Audit Tool'!T30</f>
        <v>No data</v>
      </c>
      <c r="O19" s="104"/>
      <c r="P19" s="104"/>
      <c r="Q19" s="104"/>
      <c r="R19" s="104"/>
      <c r="S19" s="104"/>
    </row>
    <row r="21" spans="9:20" x14ac:dyDescent="0.25">
      <c r="I21" s="134" t="s">
        <v>49</v>
      </c>
      <c r="J21" s="137"/>
      <c r="K21" s="137"/>
      <c r="L21" s="137"/>
      <c r="M21" s="137"/>
      <c r="N21" s="137"/>
      <c r="O21" s="137"/>
      <c r="P21" s="137"/>
      <c r="Q21" s="137"/>
      <c r="R21" s="137"/>
      <c r="S21" s="138"/>
      <c r="T21" s="2"/>
    </row>
    <row r="22" spans="9:20" x14ac:dyDescent="0.25">
      <c r="I22" s="95" t="str">
        <f>IF(I14="No data", "No data", IF(I14="NA","NA",IF(I14="%","%", SUM(I14:I14)/COUNT(I14:I14))))</f>
        <v>No data</v>
      </c>
      <c r="J22" s="95" t="str">
        <f>IF(J14="No data", "No data", IF(J14="NA","NA",IF(J14="%","%", SUM(J14:J14)/COUNT(J14:J14))))</f>
        <v>No data</v>
      </c>
      <c r="K22" s="95" t="str">
        <f>IF(K14="No data", "No data", IF(K14="NA","NA",IF(K14="%","%", SUM(K14:K14)/COUNT(K14:K14))))</f>
        <v>No data</v>
      </c>
      <c r="L22" s="95" t="str">
        <f>IF(L14="No data", "No data", IF(L14="NA","NA",IF(L14="%","%", SUM(L14:L15)/COUNT(L14:L15))))</f>
        <v>No data</v>
      </c>
      <c r="M22" s="95" t="str">
        <f>IF(M14="No data", "No data", IF(M14="NA","NA",IF(M14="%","%", SUM(M14:M17)/COUNT(M14:M17))))</f>
        <v>No data</v>
      </c>
      <c r="N22" s="95" t="str">
        <f>IF(N14="No data", "No data", IF(N14="NA","NA",IF(N14="%","%", SUM(N14:N19)/COUNT(N14:N19))))</f>
        <v>No data</v>
      </c>
      <c r="O22" s="95" t="str">
        <f>IF(O14="No data", "No data", IF(O14="NA","NA",IF(O14="%","%", SUM(O14:O15)/COUNT(O14:O15))))</f>
        <v>No data</v>
      </c>
      <c r="P22" s="95" t="str">
        <f>IF(P14="No data", "No data", IF(P14="NA","NA",IF(P14="%","%", SUM(P14:P14)/COUNT(P14:P14))))</f>
        <v>No data</v>
      </c>
      <c r="Q22" s="95" t="str">
        <f>IF(Q14="No data", "No data", IF(Q14="NA","NA",IF(Q14="%","%", SUM(Q14:Q14)/COUNT(Q14:Q14))))</f>
        <v>No data</v>
      </c>
      <c r="R22" s="95" t="str">
        <f>IF(R14="No data", "No data", IF(R14="NA","NA",IF(R14="%","%", SUM(R14:R14)/COUNT(R14:R14))))</f>
        <v>No data</v>
      </c>
      <c r="S22" s="95" t="str">
        <f>IF(S14="No data", "No data", IF(S14="NA","NA",IF(S14="%","%", SUM(S14:S16)/COUNT(S14:S16))))</f>
        <v>No data</v>
      </c>
    </row>
  </sheetData>
  <mergeCells count="5">
    <mergeCell ref="I1:R1"/>
    <mergeCell ref="U2:U6"/>
    <mergeCell ref="V2:V6"/>
    <mergeCell ref="I11:S11"/>
    <mergeCell ref="I21:S21"/>
  </mergeCells>
  <conditionalFormatting sqref="I14:S14 L15:O15 S15:S16 M16:N17 N18:N19 I22:S22">
    <cfRule type="cellIs" dxfId="3" priority="2" operator="between">
      <formula>50</formula>
      <formula>99</formula>
    </cfRule>
    <cfRule type="cellIs" dxfId="2" priority="3" operator="between">
      <formula>50</formula>
      <formula>99</formula>
    </cfRule>
    <cfRule type="cellIs" dxfId="1" priority="4" operator="equal">
      <formula>100</formula>
    </cfRule>
  </conditionalFormatting>
  <conditionalFormatting sqref="I14:S14 L15:O15 M16:N17 N18:N19 S15:S16 I22:S22">
    <cfRule type="cellIs" dxfId="0" priority="1" operator="between">
      <formula>0</formula>
      <formula>49</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zoomScaleNormal="100" workbookViewId="0">
      <selection activeCell="B5" sqref="B5"/>
    </sheetView>
  </sheetViews>
  <sheetFormatPr defaultRowHeight="15" x14ac:dyDescent="0.25"/>
  <cols>
    <col min="1" max="1" width="26.7109375" style="23" customWidth="1"/>
    <col min="2" max="2" width="122.140625" style="15" customWidth="1"/>
    <col min="3" max="3" width="19.28515625" style="15" hidden="1" customWidth="1"/>
    <col min="4" max="16384" width="9.140625" style="15"/>
  </cols>
  <sheetData>
    <row r="1" spans="1:3" ht="18.75" x14ac:dyDescent="0.25">
      <c r="A1" s="140" t="s">
        <v>9</v>
      </c>
      <c r="B1" s="145" t="s">
        <v>168</v>
      </c>
      <c r="C1" s="31"/>
    </row>
    <row r="2" spans="1:3" s="23" customFormat="1" ht="31.5" x14ac:dyDescent="0.25">
      <c r="A2" s="139" t="s">
        <v>155</v>
      </c>
      <c r="B2" s="146"/>
      <c r="C2" s="21" t="s">
        <v>114</v>
      </c>
    </row>
    <row r="3" spans="1:3" ht="45" x14ac:dyDescent="0.25">
      <c r="A3" s="22">
        <v>1</v>
      </c>
      <c r="B3" s="32" t="s">
        <v>105</v>
      </c>
      <c r="C3" s="21" t="s">
        <v>63</v>
      </c>
    </row>
    <row r="4" spans="1:3" ht="90" hidden="1" x14ac:dyDescent="0.25">
      <c r="A4" s="22">
        <v>2</v>
      </c>
      <c r="B4" s="106" t="s">
        <v>167</v>
      </c>
      <c r="C4" s="21"/>
    </row>
    <row r="5" spans="1:3" ht="90" x14ac:dyDescent="0.25">
      <c r="A5" s="22">
        <v>3</v>
      </c>
      <c r="B5" s="141" t="s">
        <v>106</v>
      </c>
      <c r="C5" s="21" t="s">
        <v>63</v>
      </c>
    </row>
    <row r="6" spans="1:3" ht="45" x14ac:dyDescent="0.25">
      <c r="A6" s="22">
        <v>5</v>
      </c>
      <c r="B6" s="141" t="s">
        <v>107</v>
      </c>
      <c r="C6" s="21"/>
    </row>
    <row r="7" spans="1:3" ht="45" x14ac:dyDescent="0.25">
      <c r="A7" s="22">
        <v>6</v>
      </c>
      <c r="B7" s="141" t="s">
        <v>108</v>
      </c>
      <c r="C7" s="21"/>
    </row>
    <row r="8" spans="1:3" ht="60" x14ac:dyDescent="0.25">
      <c r="A8" s="22">
        <v>7</v>
      </c>
      <c r="B8" s="141" t="s">
        <v>109</v>
      </c>
      <c r="C8" s="21"/>
    </row>
    <row r="9" spans="1:3" ht="90" x14ac:dyDescent="0.25">
      <c r="A9" s="22">
        <v>8</v>
      </c>
      <c r="B9" s="142" t="s">
        <v>110</v>
      </c>
      <c r="C9" s="21"/>
    </row>
    <row r="10" spans="1:3" ht="45" x14ac:dyDescent="0.25">
      <c r="A10" s="22">
        <v>9</v>
      </c>
      <c r="B10" s="143" t="s">
        <v>111</v>
      </c>
      <c r="C10" s="21"/>
    </row>
    <row r="11" spans="1:3" ht="30" x14ac:dyDescent="0.25">
      <c r="A11" s="22">
        <v>11</v>
      </c>
      <c r="B11" s="144" t="s">
        <v>113</v>
      </c>
      <c r="C11" s="21"/>
    </row>
    <row r="12" spans="1:3" ht="45" x14ac:dyDescent="0.25">
      <c r="A12" s="22">
        <v>12</v>
      </c>
      <c r="B12" s="32" t="s">
        <v>104</v>
      </c>
      <c r="C12" s="21" t="s">
        <v>63</v>
      </c>
    </row>
    <row r="13" spans="1:3" ht="90" x14ac:dyDescent="0.25">
      <c r="A13" s="22">
        <v>13</v>
      </c>
      <c r="B13" s="144" t="s">
        <v>126</v>
      </c>
      <c r="C13" s="21"/>
    </row>
    <row r="14" spans="1:3" ht="45" x14ac:dyDescent="0.25">
      <c r="A14" s="22">
        <v>14</v>
      </c>
      <c r="B14" s="144" t="s">
        <v>112</v>
      </c>
      <c r="C14" s="21"/>
    </row>
  </sheetData>
  <pageMargins left="0.70866141732283472" right="0.70866141732283472" top="0.74803149606299213" bottom="0.74803149606299213" header="0.31496062992125984" footer="0.31496062992125984"/>
  <pageSetup paperSize="9" scale="7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23"/>
  <sheetViews>
    <sheetView workbookViewId="0"/>
  </sheetViews>
  <sheetFormatPr defaultRowHeight="15" x14ac:dyDescent="0.25"/>
  <cols>
    <col min="1" max="1" width="31.85546875" bestFit="1" customWidth="1"/>
    <col min="3" max="3" width="33" bestFit="1" customWidth="1"/>
    <col min="5" max="5" width="41.7109375" bestFit="1" customWidth="1"/>
    <col min="9" max="9" width="74.7109375" bestFit="1" customWidth="1"/>
    <col min="11" max="11" width="64.42578125" bestFit="1" customWidth="1"/>
    <col min="13" max="13" width="64.42578125" bestFit="1" customWidth="1"/>
  </cols>
  <sheetData>
    <row r="1" spans="1:13" x14ac:dyDescent="0.25">
      <c r="A1" s="49" t="s">
        <v>89</v>
      </c>
    </row>
    <row r="3" spans="1:13" x14ac:dyDescent="0.25">
      <c r="A3" t="s">
        <v>75</v>
      </c>
      <c r="C3" t="s">
        <v>35</v>
      </c>
      <c r="E3" t="s">
        <v>10</v>
      </c>
      <c r="G3" t="s">
        <v>37</v>
      </c>
      <c r="I3" t="s">
        <v>76</v>
      </c>
      <c r="K3" t="s">
        <v>38</v>
      </c>
      <c r="M3" t="s">
        <v>39</v>
      </c>
    </row>
    <row r="4" spans="1:13" x14ac:dyDescent="0.25">
      <c r="A4" t="s">
        <v>77</v>
      </c>
      <c r="C4" t="s">
        <v>82</v>
      </c>
      <c r="E4" t="s">
        <v>12</v>
      </c>
      <c r="G4" t="s">
        <v>12</v>
      </c>
      <c r="I4" t="s">
        <v>12</v>
      </c>
      <c r="K4" t="s">
        <v>12</v>
      </c>
      <c r="M4" t="s">
        <v>12</v>
      </c>
    </row>
    <row r="5" spans="1:13" x14ac:dyDescent="0.25">
      <c r="A5" t="s">
        <v>13</v>
      </c>
      <c r="C5" t="s">
        <v>81</v>
      </c>
      <c r="E5" t="s">
        <v>14</v>
      </c>
      <c r="G5" t="s">
        <v>14</v>
      </c>
      <c r="I5" t="s">
        <v>14</v>
      </c>
      <c r="K5" t="s">
        <v>14</v>
      </c>
      <c r="M5" t="s">
        <v>14</v>
      </c>
    </row>
    <row r="6" spans="1:13" x14ac:dyDescent="0.25">
      <c r="E6" t="s">
        <v>83</v>
      </c>
      <c r="I6" t="s">
        <v>95</v>
      </c>
      <c r="K6" t="s">
        <v>98</v>
      </c>
      <c r="M6" t="s">
        <v>96</v>
      </c>
    </row>
    <row r="9" spans="1:13" x14ac:dyDescent="0.25">
      <c r="A9" t="s">
        <v>40</v>
      </c>
      <c r="C9" t="s">
        <v>78</v>
      </c>
      <c r="E9" t="s">
        <v>79</v>
      </c>
      <c r="G9" t="s">
        <v>80</v>
      </c>
    </row>
    <row r="10" spans="1:13" x14ac:dyDescent="0.25">
      <c r="A10" t="s">
        <v>12</v>
      </c>
      <c r="C10" t="s">
        <v>12</v>
      </c>
      <c r="E10" t="s">
        <v>12</v>
      </c>
      <c r="G10" t="s">
        <v>12</v>
      </c>
    </row>
    <row r="11" spans="1:13" x14ac:dyDescent="0.25">
      <c r="A11" t="s">
        <v>14</v>
      </c>
      <c r="C11" t="s">
        <v>14</v>
      </c>
      <c r="E11" t="s">
        <v>14</v>
      </c>
      <c r="G11" t="s">
        <v>14</v>
      </c>
    </row>
    <row r="12" spans="1:13" x14ac:dyDescent="0.25">
      <c r="A12" t="s">
        <v>85</v>
      </c>
      <c r="C12" t="s">
        <v>84</v>
      </c>
      <c r="E12" t="s">
        <v>97</v>
      </c>
      <c r="G12" t="s">
        <v>85</v>
      </c>
    </row>
    <row r="13" spans="1:13" x14ac:dyDescent="0.25">
      <c r="G13" t="s">
        <v>86</v>
      </c>
    </row>
    <row r="14" spans="1:13" x14ac:dyDescent="0.25">
      <c r="A14" t="s">
        <v>93</v>
      </c>
      <c r="C14" t="s">
        <v>94</v>
      </c>
    </row>
    <row r="15" spans="1:13" x14ac:dyDescent="0.25">
      <c r="A15" t="s">
        <v>12</v>
      </c>
      <c r="C15" t="s">
        <v>12</v>
      </c>
    </row>
    <row r="16" spans="1:13" x14ac:dyDescent="0.25">
      <c r="A16" t="s">
        <v>14</v>
      </c>
      <c r="C16" t="s">
        <v>14</v>
      </c>
    </row>
    <row r="17" spans="1:13" x14ac:dyDescent="0.25">
      <c r="A17" t="s">
        <v>87</v>
      </c>
      <c r="C17" t="s">
        <v>88</v>
      </c>
      <c r="J17" s="46"/>
      <c r="K17" s="47"/>
      <c r="L17" s="46"/>
      <c r="M17" s="46"/>
    </row>
    <row r="18" spans="1:13" x14ac:dyDescent="0.25">
      <c r="J18" s="46"/>
      <c r="K18" s="47"/>
      <c r="L18" s="46"/>
      <c r="M18" s="46"/>
    </row>
    <row r="19" spans="1:13" x14ac:dyDescent="0.25">
      <c r="J19" s="46"/>
      <c r="K19" s="47"/>
      <c r="L19" s="46"/>
      <c r="M19" s="46"/>
    </row>
    <row r="20" spans="1:13" x14ac:dyDescent="0.25">
      <c r="J20" s="46"/>
      <c r="K20" s="47"/>
      <c r="L20" s="46"/>
      <c r="M20" s="46"/>
    </row>
    <row r="21" spans="1:13" x14ac:dyDescent="0.25">
      <c r="J21" s="46"/>
      <c r="K21" s="47"/>
      <c r="L21" s="46"/>
      <c r="M21" s="46"/>
    </row>
    <row r="22" spans="1:13" x14ac:dyDescent="0.25">
      <c r="A22" s="48"/>
      <c r="C22" s="48"/>
      <c r="H22" s="49"/>
    </row>
    <row r="23" spans="1:13" x14ac:dyDescent="0.25">
      <c r="H23" s="49"/>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workbookViewId="0">
      <selection activeCell="C8" sqref="C8"/>
    </sheetView>
  </sheetViews>
  <sheetFormatPr defaultRowHeight="15" x14ac:dyDescent="0.25"/>
  <cols>
    <col min="1" max="1" width="16.140625" bestFit="1" customWidth="1"/>
    <col min="3" max="3" width="43.85546875" bestFit="1" customWidth="1"/>
    <col min="4" max="4" width="18.7109375" customWidth="1"/>
    <col min="5" max="5" width="36.5703125" bestFit="1" customWidth="1"/>
    <col min="9" max="9" width="62.42578125" bestFit="1" customWidth="1"/>
    <col min="11" max="11" width="66.42578125" bestFit="1" customWidth="1"/>
    <col min="13" max="13" width="47.7109375" customWidth="1"/>
    <col min="15" max="15" width="37.28515625" bestFit="1" customWidth="1"/>
    <col min="17" max="17" width="42.28515625" bestFit="1" customWidth="1"/>
    <col min="19" max="19" width="29.42578125" bestFit="1" customWidth="1"/>
  </cols>
  <sheetData>
    <row r="1" spans="1:21" x14ac:dyDescent="0.25">
      <c r="A1" t="s">
        <v>34</v>
      </c>
      <c r="C1" t="s">
        <v>35</v>
      </c>
      <c r="E1" t="s">
        <v>10</v>
      </c>
      <c r="G1" t="s">
        <v>37</v>
      </c>
      <c r="I1" t="s">
        <v>38</v>
      </c>
      <c r="K1" t="s">
        <v>39</v>
      </c>
      <c r="M1" t="s">
        <v>40</v>
      </c>
      <c r="O1" t="s">
        <v>78</v>
      </c>
      <c r="Q1" t="s">
        <v>79</v>
      </c>
      <c r="S1" t="s">
        <v>80</v>
      </c>
      <c r="U1" t="s">
        <v>93</v>
      </c>
    </row>
    <row r="2" spans="1:21" x14ac:dyDescent="0.25">
      <c r="A2" t="s">
        <v>11</v>
      </c>
      <c r="C2" t="s">
        <v>12</v>
      </c>
      <c r="E2" t="s">
        <v>12</v>
      </c>
      <c r="G2" t="s">
        <v>12</v>
      </c>
      <c r="I2" t="s">
        <v>12</v>
      </c>
      <c r="K2" t="s">
        <v>12</v>
      </c>
      <c r="M2" t="s">
        <v>12</v>
      </c>
      <c r="O2" t="s">
        <v>12</v>
      </c>
      <c r="Q2" t="s">
        <v>12</v>
      </c>
      <c r="S2" t="s">
        <v>12</v>
      </c>
      <c r="U2" t="s">
        <v>12</v>
      </c>
    </row>
    <row r="3" spans="1:21" x14ac:dyDescent="0.25">
      <c r="A3" t="s">
        <v>13</v>
      </c>
      <c r="C3" t="s">
        <v>14</v>
      </c>
      <c r="E3" t="s">
        <v>14</v>
      </c>
      <c r="G3" t="s">
        <v>14</v>
      </c>
      <c r="I3" t="s">
        <v>14</v>
      </c>
      <c r="K3" t="s">
        <v>14</v>
      </c>
      <c r="M3" t="s">
        <v>14</v>
      </c>
      <c r="O3" t="s">
        <v>14</v>
      </c>
      <c r="Q3" t="s">
        <v>14</v>
      </c>
      <c r="S3" t="s">
        <v>14</v>
      </c>
      <c r="U3" t="s">
        <v>14</v>
      </c>
    </row>
    <row r="4" spans="1:21" x14ac:dyDescent="0.25">
      <c r="C4" t="s">
        <v>166</v>
      </c>
      <c r="E4" t="s">
        <v>132</v>
      </c>
      <c r="I4" t="s">
        <v>133</v>
      </c>
      <c r="K4" t="s">
        <v>137</v>
      </c>
      <c r="M4" t="s">
        <v>143</v>
      </c>
      <c r="O4" t="s">
        <v>145</v>
      </c>
      <c r="Q4" t="s">
        <v>150</v>
      </c>
      <c r="S4" t="s">
        <v>153</v>
      </c>
      <c r="U4" t="s">
        <v>159</v>
      </c>
    </row>
    <row r="5" spans="1:21" x14ac:dyDescent="0.25">
      <c r="C5" t="s">
        <v>36</v>
      </c>
    </row>
    <row r="25" spans="4:4" x14ac:dyDescent="0.25">
      <c r="D25" t="b">
        <f>answer_sheet!C10=COUNTIF(D8:D17,"Unknown - no evidence of this in the casenotes")</f>
        <v>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14</vt:i4>
      </vt:variant>
    </vt:vector>
  </HeadingPairs>
  <TitlesOfParts>
    <vt:vector size="21" baseType="lpstr">
      <vt:lpstr>Introduction</vt:lpstr>
      <vt:lpstr>Instructions</vt:lpstr>
      <vt:lpstr>Audit Tool</vt:lpstr>
      <vt:lpstr>Summary</vt:lpstr>
      <vt:lpstr>Recommendations</vt:lpstr>
      <vt:lpstr>Sheet7</vt:lpstr>
      <vt:lpstr>answer_sheet</vt:lpstr>
      <vt:lpstr>Sheet7!Answer1</vt:lpstr>
      <vt:lpstr>Answer1</vt:lpstr>
      <vt:lpstr>Answer10</vt:lpstr>
      <vt:lpstr>Answer11</vt:lpstr>
      <vt:lpstr>Answer12</vt:lpstr>
      <vt:lpstr>Sheet7!Answer2</vt:lpstr>
      <vt:lpstr>Sheet7!Answer3</vt:lpstr>
      <vt:lpstr>Answer3</vt:lpstr>
      <vt:lpstr>Answer4</vt:lpstr>
      <vt:lpstr>Answer5</vt:lpstr>
      <vt:lpstr>Answer6</vt:lpstr>
      <vt:lpstr>Answer7</vt:lpstr>
      <vt:lpstr>Answer8</vt:lpstr>
      <vt:lpstr>Answer9</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Protopapa</dc:creator>
  <cp:lastModifiedBy>Karen Protopapa</cp:lastModifiedBy>
  <cp:lastPrinted>2019-11-20T12:10:26Z</cp:lastPrinted>
  <dcterms:created xsi:type="dcterms:W3CDTF">2017-11-02T15:30:02Z</dcterms:created>
  <dcterms:modified xsi:type="dcterms:W3CDTF">2019-11-20T15:28:49Z</dcterms:modified>
</cp:coreProperties>
</file>